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510" windowWidth="25575" windowHeight="12210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AZ15" i="1"/>
  <c r="AY15"/>
  <c r="AX15"/>
  <c r="AT15"/>
  <c r="AP15"/>
  <c r="R15"/>
  <c r="N15"/>
  <c r="J15"/>
  <c r="F15"/>
  <c r="AZ14"/>
  <c r="AY14"/>
  <c r="AX14"/>
  <c r="AT14"/>
  <c r="AP14"/>
  <c r="R14"/>
  <c r="N14"/>
  <c r="J14"/>
  <c r="F14"/>
  <c r="AZ13"/>
  <c r="AY13"/>
  <c r="AX13"/>
  <c r="AT13"/>
  <c r="AP13"/>
  <c r="R13"/>
  <c r="N13"/>
  <c r="J13"/>
  <c r="F13"/>
  <c r="AZ12"/>
  <c r="AY12"/>
  <c r="AX12"/>
  <c r="AT12"/>
  <c r="AP12"/>
  <c r="R12"/>
  <c r="N12"/>
  <c r="J12"/>
  <c r="F12"/>
  <c r="AZ11"/>
  <c r="AY11"/>
  <c r="AX11"/>
  <c r="AT11"/>
  <c r="AP11"/>
  <c r="R11"/>
  <c r="N11"/>
  <c r="J11"/>
  <c r="F11"/>
  <c r="AZ10"/>
  <c r="AY10"/>
  <c r="AX10"/>
  <c r="AT10"/>
  <c r="AP10"/>
  <c r="R10"/>
  <c r="N10"/>
  <c r="J10"/>
  <c r="F10"/>
  <c r="BA9"/>
  <c r="AZ9"/>
  <c r="AY9"/>
  <c r="AX9"/>
  <c r="AT9"/>
  <c r="AP9"/>
  <c r="AL9"/>
  <c r="AH9"/>
  <c r="AD9"/>
  <c r="Z9"/>
  <c r="V9"/>
  <c r="R9"/>
  <c r="N9"/>
  <c r="J9"/>
  <c r="F9"/>
  <c r="BA8"/>
  <c r="AZ8"/>
  <c r="AY8"/>
  <c r="AX8"/>
  <c r="AT8"/>
  <c r="AP8"/>
  <c r="AL8"/>
  <c r="AH8"/>
  <c r="AD8"/>
  <c r="Z8"/>
  <c r="V8"/>
  <c r="R8"/>
  <c r="N8"/>
  <c r="J8"/>
  <c r="F8"/>
  <c r="BA7"/>
  <c r="AZ7"/>
  <c r="AY7"/>
  <c r="AX7"/>
  <c r="AT7"/>
  <c r="AP7"/>
  <c r="AL7"/>
  <c r="AH7"/>
  <c r="AD7"/>
  <c r="Z7"/>
  <c r="V7"/>
  <c r="R7"/>
  <c r="N7"/>
  <c r="J7"/>
  <c r="F7"/>
</calcChain>
</file>

<file path=xl/sharedStrings.xml><?xml version="1.0" encoding="utf-8"?>
<sst xmlns="http://schemas.openxmlformats.org/spreadsheetml/2006/main" count="82" uniqueCount="38">
  <si>
    <t>UAB "Varėnos šiluma"</t>
  </si>
  <si>
    <t>2018 m. faktinis šilumos gamybos poreikis</t>
  </si>
  <si>
    <t>(Šilumos supirkimo iš nepriklausomų šilumos gamintojų tvarkos ir sąlygų aprašo 35 punktas)</t>
  </si>
  <si>
    <t>2018 m.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</si>
  <si>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</si>
  <si>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</si>
  <si>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</si>
  <si>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</si>
  <si>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</si>
  <si>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</si>
  <si>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</si>
  <si>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</si>
  <si>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</si>
  <si>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</si>
  <si>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</si>
  <si>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</si>
  <si>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Viso</t>
  </si>
  <si>
    <t>Eil. Nr.</t>
  </si>
  <si>
    <t>Katilinė</t>
  </si>
  <si>
    <t>Preliminari (planuojama) šilumos gamyba, MWh</t>
  </si>
  <si>
    <t>Pagamintas šilumos kiekis, MWH</t>
  </si>
  <si>
    <t>Iš NŠG nupirktas šilumos kiekis, MWh</t>
  </si>
  <si>
    <t>Paros vidutinis šilumos poreikis, MW</t>
  </si>
  <si>
    <t>Vidutinis metinis galios poreikis,. MW</t>
  </si>
  <si>
    <t>Vidutinis šildymo sezono galios poreikis,. MW</t>
  </si>
  <si>
    <t>Vidutinis nešildymo sezono galios poreikis,. MW</t>
  </si>
  <si>
    <t>Maksimalus galios poreikis šildymo sezono metu, MW</t>
  </si>
  <si>
    <t>Maksimalus galios poreikis nešildymo sezono metu, MW</t>
  </si>
  <si>
    <t>Varėna</t>
  </si>
  <si>
    <t>Valkininkai</t>
  </si>
  <si>
    <t>Matuizos</t>
  </si>
  <si>
    <t>Panočiai</t>
  </si>
  <si>
    <t>Perloja</t>
  </si>
  <si>
    <t>Užuperkasis</t>
  </si>
  <si>
    <t>Merkinė</t>
  </si>
  <si>
    <t>Senoji Varėna</t>
  </si>
  <si>
    <t>Vilkiautinis</t>
  </si>
  <si>
    <t>Šilumos poreikis iš viso: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</si>
</sst>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&quot; &quot;[$€-427];[Red]&quot;-&quot;#,##0.00&quot; &quot;[$€-427]"/>
  </numFmts>
  <fonts count="20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color rgb="FFFFFFFF"/>
      <name val="Calibri"/>
      <family val="2"/>
      <charset val="186"/>
    </font>
    <font>
      <sz val="10"/>
      <color rgb="FFCC0000"/>
      <name val="Calibri"/>
      <family val="2"/>
      <charset val="186"/>
    </font>
    <font>
      <b/>
      <sz val="10"/>
      <color rgb="FFFFFFFF"/>
      <name val="Calibri"/>
      <family val="2"/>
      <charset val="186"/>
    </font>
    <font>
      <i/>
      <sz val="10"/>
      <color rgb="FF808080"/>
      <name val="Calibri"/>
      <family val="2"/>
      <charset val="186"/>
    </font>
    <font>
      <sz val="10"/>
      <color rgb="FF006600"/>
      <name val="Calibri"/>
      <family val="2"/>
      <charset val="186"/>
    </font>
    <font>
      <b/>
      <i/>
      <sz val="16"/>
      <color rgb="FF000000"/>
      <name val="Calibri"/>
      <family val="2"/>
      <charset val="186"/>
    </font>
    <font>
      <b/>
      <sz val="24"/>
      <color rgb="FF000000"/>
      <name val="Calibri"/>
      <family val="2"/>
      <charset val="186"/>
    </font>
    <font>
      <sz val="18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0"/>
      <color rgb="FF996600"/>
      <name val="Calibri"/>
      <family val="2"/>
      <charset val="186"/>
    </font>
    <font>
      <sz val="10"/>
      <color rgb="FF333333"/>
      <name val="Calibri"/>
      <family val="2"/>
      <charset val="186"/>
    </font>
    <font>
      <b/>
      <i/>
      <u/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1">
    <xf numFmtId="0" fontId="0" fillId="0" borderId="0"/>
    <xf numFmtId="0" fontId="10" fillId="0" borderId="0" applyNumberFormat="0" applyBorder="0" applyProtection="0"/>
    <xf numFmtId="0" fontId="11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165" fontId="14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2">
    <xf numFmtId="0" fontId="0" fillId="0" borderId="0" xfId="0"/>
    <xf numFmtId="0" fontId="15" fillId="0" borderId="0" xfId="0" applyFont="1"/>
    <xf numFmtId="0" fontId="11" fillId="0" borderId="0" xfId="0" applyFont="1"/>
    <xf numFmtId="0" fontId="16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9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3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2" fontId="17" fillId="0" borderId="3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4" fontId="0" fillId="0" borderId="3" xfId="0" applyNumberFormat="1" applyBorder="1"/>
    <xf numFmtId="2" fontId="0" fillId="0" borderId="3" xfId="0" applyNumberFormat="1" applyBorder="1"/>
    <xf numFmtId="0" fontId="0" fillId="0" borderId="3" xfId="0" applyBorder="1"/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8" fillId="10" borderId="5" xfId="0" applyFont="1" applyFill="1" applyBorder="1" applyAlignment="1">
      <alignment wrapText="1"/>
    </xf>
    <xf numFmtId="2" fontId="2" fillId="10" borderId="3" xfId="0" applyNumberFormat="1" applyFont="1" applyFill="1" applyBorder="1" applyAlignment="1">
      <alignment horizontal="center" vertical="center"/>
    </xf>
    <xf numFmtId="2" fontId="2" fillId="10" borderId="4" xfId="0" applyNumberFormat="1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wrapText="1"/>
    </xf>
  </cellXfs>
  <cellStyles count="21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(user)" xfId="14"/>
    <cellStyle name="Heading 1" xfId="1" builtinId="16" customBuiltin="1"/>
    <cellStyle name="Heading 2" xfId="2" builtinId="17" customBuiltin="1"/>
    <cellStyle name="Heading1" xfId="15"/>
    <cellStyle name="Neutral" xfId="5" builtinId="28" customBuiltin="1"/>
    <cellStyle name="Normal" xfId="0" builtinId="0" customBuiltin="1"/>
    <cellStyle name="Note" xfId="6" builtinId="10" customBuiltin="1"/>
    <cellStyle name="Result" xfId="16"/>
    <cellStyle name="Result2" xfId="17"/>
    <cellStyle name="Status" xfId="18"/>
    <cellStyle name="Text" xfId="19"/>
    <cellStyle name="Warning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6"/>
  <sheetViews>
    <sheetView tabSelected="1" workbookViewId="0">
      <selection activeCell="I2" sqref="I2"/>
    </sheetView>
  </sheetViews>
  <sheetFormatPr defaultRowHeight="15"/>
  <cols>
    <col min="1" max="1" width="6.140625" customWidth="1"/>
    <col min="2" max="3" width="12.140625" customWidth="1"/>
    <col min="4" max="4" width="10.140625" customWidth="1"/>
    <col min="5" max="7" width="8.7109375" customWidth="1"/>
    <col min="8" max="8" width="10.28515625" customWidth="1"/>
    <col min="9" max="11" width="8.140625" customWidth="1"/>
    <col min="12" max="12" width="10.28515625" customWidth="1"/>
    <col min="13" max="15" width="8.42578125" customWidth="1"/>
    <col min="16" max="16" width="10.28515625" customWidth="1"/>
    <col min="17" max="19" width="8.42578125" customWidth="1"/>
    <col min="20" max="20" width="10.28515625" customWidth="1"/>
    <col min="21" max="23" width="8.28515625" customWidth="1"/>
    <col min="24" max="24" width="10.42578125" customWidth="1"/>
    <col min="25" max="27" width="8.28515625" customWidth="1"/>
    <col min="28" max="28" width="10.140625" customWidth="1"/>
    <col min="29" max="31" width="8.42578125" customWidth="1"/>
    <col min="32" max="32" width="10.140625" customWidth="1"/>
    <col min="33" max="35" width="8.42578125" customWidth="1"/>
    <col min="36" max="36" width="10.140625" customWidth="1"/>
    <col min="37" max="39" width="8.5703125" customWidth="1"/>
    <col min="40" max="40" width="10.28515625" customWidth="1"/>
    <col min="41" max="43" width="8.7109375" customWidth="1"/>
    <col min="44" max="44" width="10.42578125" customWidth="1"/>
    <col min="45" max="47" width="8.7109375" customWidth="1"/>
    <col min="48" max="48" width="10" customWidth="1"/>
    <col min="49" max="49" width="9.140625" customWidth="1"/>
  </cols>
  <sheetData>
    <row r="1" spans="1:55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5" ht="15.7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55" ht="15.7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5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55">
      <c r="A5" s="4"/>
      <c r="B5" s="5" t="s">
        <v>3</v>
      </c>
      <c r="C5" s="6" t="s">
        <v>4</v>
      </c>
      <c r="D5" s="7"/>
      <c r="E5" s="7"/>
      <c r="F5" s="7"/>
      <c r="G5" s="30" t="s">
        <v>5</v>
      </c>
      <c r="H5" s="30"/>
      <c r="I5" s="30"/>
      <c r="J5" s="30"/>
      <c r="K5" s="30" t="s">
        <v>6</v>
      </c>
      <c r="L5" s="30"/>
      <c r="M5" s="30"/>
      <c r="N5" s="30"/>
      <c r="O5" s="30" t="s">
        <v>7</v>
      </c>
      <c r="P5" s="30"/>
      <c r="Q5" s="30"/>
      <c r="R5" s="30"/>
      <c r="S5" s="30" t="s">
        <v>8</v>
      </c>
      <c r="T5" s="30"/>
      <c r="U5" s="30"/>
      <c r="V5" s="30"/>
      <c r="W5" s="30" t="s">
        <v>9</v>
      </c>
      <c r="X5" s="30"/>
      <c r="Y5" s="30"/>
      <c r="Z5" s="30"/>
      <c r="AA5" s="30" t="s">
        <v>10</v>
      </c>
      <c r="AB5" s="30"/>
      <c r="AC5" s="30"/>
      <c r="AD5" s="30"/>
      <c r="AE5" s="30" t="s">
        <v>11</v>
      </c>
      <c r="AF5" s="30"/>
      <c r="AG5" s="30"/>
      <c r="AH5" s="30"/>
      <c r="AI5" s="30" t="s">
        <v>12</v>
      </c>
      <c r="AJ5" s="30"/>
      <c r="AK5" s="30"/>
      <c r="AL5" s="30"/>
      <c r="AM5" s="30" t="s">
        <v>13</v>
      </c>
      <c r="AN5" s="30"/>
      <c r="AO5" s="30"/>
      <c r="AP5" s="30"/>
      <c r="AQ5" s="30" t="s">
        <v>14</v>
      </c>
      <c r="AR5" s="30"/>
      <c r="AS5" s="30"/>
      <c r="AT5" s="30"/>
      <c r="AU5" s="30" t="s">
        <v>15</v>
      </c>
      <c r="AV5" s="30"/>
      <c r="AW5" s="30"/>
      <c r="AX5" s="30"/>
      <c r="AY5" s="31" t="s">
        <v>16</v>
      </c>
      <c r="AZ5" s="31"/>
      <c r="BA5" s="31"/>
      <c r="BB5" s="31"/>
      <c r="BC5" s="31"/>
    </row>
    <row r="6" spans="1:55" ht="89.25">
      <c r="A6" s="8" t="s">
        <v>17</v>
      </c>
      <c r="B6" s="8" t="s">
        <v>18</v>
      </c>
      <c r="C6" s="9" t="s">
        <v>19</v>
      </c>
      <c r="D6" s="10" t="s">
        <v>20</v>
      </c>
      <c r="E6" s="11" t="s">
        <v>21</v>
      </c>
      <c r="F6" s="10" t="s">
        <v>22</v>
      </c>
      <c r="G6" s="9" t="s">
        <v>19</v>
      </c>
      <c r="H6" s="12" t="s">
        <v>20</v>
      </c>
      <c r="I6" s="12" t="s">
        <v>21</v>
      </c>
      <c r="J6" s="13" t="s">
        <v>22</v>
      </c>
      <c r="K6" s="9" t="s">
        <v>19</v>
      </c>
      <c r="L6" s="11" t="s">
        <v>20</v>
      </c>
      <c r="M6" s="11" t="s">
        <v>21</v>
      </c>
      <c r="N6" s="10" t="s">
        <v>22</v>
      </c>
      <c r="O6" s="9" t="s">
        <v>19</v>
      </c>
      <c r="P6" s="11" t="s">
        <v>20</v>
      </c>
      <c r="Q6" s="11" t="s">
        <v>21</v>
      </c>
      <c r="R6" s="10" t="s">
        <v>22</v>
      </c>
      <c r="S6" s="9" t="s">
        <v>19</v>
      </c>
      <c r="T6" s="11" t="s">
        <v>20</v>
      </c>
      <c r="U6" s="11" t="s">
        <v>21</v>
      </c>
      <c r="V6" s="10" t="s">
        <v>22</v>
      </c>
      <c r="W6" s="9" t="s">
        <v>19</v>
      </c>
      <c r="X6" s="11" t="s">
        <v>20</v>
      </c>
      <c r="Y6" s="11" t="s">
        <v>21</v>
      </c>
      <c r="Z6" s="10" t="s">
        <v>22</v>
      </c>
      <c r="AA6" s="9" t="s">
        <v>19</v>
      </c>
      <c r="AB6" s="11" t="s">
        <v>20</v>
      </c>
      <c r="AC6" s="11" t="s">
        <v>21</v>
      </c>
      <c r="AD6" s="10" t="s">
        <v>22</v>
      </c>
      <c r="AE6" s="9" t="s">
        <v>19</v>
      </c>
      <c r="AF6" s="11" t="s">
        <v>20</v>
      </c>
      <c r="AG6" s="11" t="s">
        <v>21</v>
      </c>
      <c r="AH6" s="10" t="s">
        <v>22</v>
      </c>
      <c r="AI6" s="9" t="s">
        <v>19</v>
      </c>
      <c r="AJ6" s="11" t="s">
        <v>20</v>
      </c>
      <c r="AK6" s="11" t="s">
        <v>21</v>
      </c>
      <c r="AL6" s="10" t="s">
        <v>22</v>
      </c>
      <c r="AM6" s="9" t="s">
        <v>19</v>
      </c>
      <c r="AN6" s="11" t="s">
        <v>20</v>
      </c>
      <c r="AO6" s="11" t="s">
        <v>21</v>
      </c>
      <c r="AP6" s="10" t="s">
        <v>22</v>
      </c>
      <c r="AQ6" s="9" t="s">
        <v>19</v>
      </c>
      <c r="AR6" s="11" t="s">
        <v>20</v>
      </c>
      <c r="AS6" s="11" t="s">
        <v>21</v>
      </c>
      <c r="AT6" s="10" t="s">
        <v>22</v>
      </c>
      <c r="AU6" s="9" t="s">
        <v>19</v>
      </c>
      <c r="AV6" s="12" t="s">
        <v>20</v>
      </c>
      <c r="AW6" s="14" t="s">
        <v>21</v>
      </c>
      <c r="AX6" s="13" t="s">
        <v>22</v>
      </c>
      <c r="AY6" s="15" t="s">
        <v>23</v>
      </c>
      <c r="AZ6" s="15" t="s">
        <v>24</v>
      </c>
      <c r="BA6" s="15" t="s">
        <v>25</v>
      </c>
      <c r="BB6" s="16" t="s">
        <v>26</v>
      </c>
      <c r="BC6" s="16" t="s">
        <v>27</v>
      </c>
    </row>
    <row r="7" spans="1:55">
      <c r="A7" s="17">
        <v>1</v>
      </c>
      <c r="B7" s="18" t="s">
        <v>28</v>
      </c>
      <c r="C7" s="18">
        <v>6980</v>
      </c>
      <c r="D7" s="19">
        <v>6792</v>
      </c>
      <c r="F7" s="20">
        <f t="shared" ref="F7:F15" si="0">D7/744</f>
        <v>9.129032258064516</v>
      </c>
      <c r="G7" s="19">
        <v>6050</v>
      </c>
      <c r="H7" s="19">
        <v>6436</v>
      </c>
      <c r="J7" s="20">
        <f t="shared" ref="J7:J15" si="1">H7/672</f>
        <v>9.5773809523809526</v>
      </c>
      <c r="K7" s="19">
        <v>4930</v>
      </c>
      <c r="L7" s="19">
        <v>6285</v>
      </c>
      <c r="N7" s="20">
        <f t="shared" ref="N7:N15" si="2">L7/744</f>
        <v>8.44758064516129</v>
      </c>
      <c r="O7" s="19">
        <v>3590</v>
      </c>
      <c r="P7" s="19">
        <v>2755</v>
      </c>
      <c r="R7" s="19">
        <f t="shared" ref="R7:R15" si="3">P7/720</f>
        <v>3.8263888888888888</v>
      </c>
      <c r="S7" s="19">
        <v>2228</v>
      </c>
      <c r="T7" s="19">
        <v>1406</v>
      </c>
      <c r="U7" s="19"/>
      <c r="V7" s="20">
        <f>T7/744</f>
        <v>1.8897849462365592</v>
      </c>
      <c r="W7" s="20">
        <v>1180</v>
      </c>
      <c r="X7" s="19">
        <v>1118</v>
      </c>
      <c r="Y7" s="19"/>
      <c r="Z7" s="19">
        <f>X7/720</f>
        <v>1.5527777777777778</v>
      </c>
      <c r="AA7" s="19">
        <v>1344</v>
      </c>
      <c r="AB7" s="19">
        <v>1194</v>
      </c>
      <c r="AC7" s="19"/>
      <c r="AD7" s="19">
        <f>AB7/744</f>
        <v>1.6048387096774193</v>
      </c>
      <c r="AE7" s="19">
        <v>1272</v>
      </c>
      <c r="AF7" s="19">
        <v>1139</v>
      </c>
      <c r="AG7" s="19"/>
      <c r="AH7" s="19">
        <f>AF7/744</f>
        <v>1.5309139784946237</v>
      </c>
      <c r="AI7" s="19">
        <v>1400</v>
      </c>
      <c r="AJ7" s="19">
        <v>1136</v>
      </c>
      <c r="AK7" s="19"/>
      <c r="AL7" s="19">
        <f>AJ7/720</f>
        <v>1.5777777777777777</v>
      </c>
      <c r="AM7" s="19">
        <v>3545</v>
      </c>
      <c r="AN7" s="19">
        <v>3017</v>
      </c>
      <c r="AO7" s="19"/>
      <c r="AP7" s="19">
        <f t="shared" ref="AP7:AP15" si="4">AN7/744</f>
        <v>4.05510752688172</v>
      </c>
      <c r="AQ7" s="19">
        <v>4636</v>
      </c>
      <c r="AR7" s="19">
        <v>4570</v>
      </c>
      <c r="AS7" s="19"/>
      <c r="AT7" s="19">
        <f t="shared" ref="AT7:AT15" si="5">AR7/720</f>
        <v>6.3472222222222223</v>
      </c>
      <c r="AU7" s="19">
        <v>5428</v>
      </c>
      <c r="AV7" s="19">
        <v>5189.09</v>
      </c>
      <c r="AX7" s="21">
        <f t="shared" ref="AX7:AX15" si="6">AV7/744</f>
        <v>6.9745833333333334</v>
      </c>
      <c r="AY7" s="22">
        <f t="shared" ref="AY7:AY15" si="7">(D7+H7+L7+P7+T7+X7+AB7+AF7+AJ7+AN7+AR7+AV7)/8760</f>
        <v>4.6845993150684926</v>
      </c>
      <c r="AZ7" s="22">
        <f t="shared" ref="AZ7:AZ15" si="8">(D7+H7+L7+P7+AN7+AR7+AV7)/5088</f>
        <v>6.8875963050314457</v>
      </c>
      <c r="BA7" s="23">
        <f>(T7+X7+AB7+AF7+AJ7)/3672</f>
        <v>1.6320806100217864</v>
      </c>
      <c r="BB7" s="24">
        <v>18.5</v>
      </c>
      <c r="BC7" s="24">
        <v>3.3</v>
      </c>
    </row>
    <row r="8" spans="1:55">
      <c r="A8" s="25">
        <v>2</v>
      </c>
      <c r="B8" s="26" t="s">
        <v>29</v>
      </c>
      <c r="C8" s="26">
        <v>570</v>
      </c>
      <c r="D8" s="19">
        <v>517.29999999999995</v>
      </c>
      <c r="F8" s="20">
        <f t="shared" si="0"/>
        <v>0.69529569892473109</v>
      </c>
      <c r="G8" s="19">
        <v>485</v>
      </c>
      <c r="H8" s="19">
        <v>512.29999999999995</v>
      </c>
      <c r="J8" s="20">
        <f t="shared" si="1"/>
        <v>0.76235119047619038</v>
      </c>
      <c r="K8" s="19">
        <v>425</v>
      </c>
      <c r="L8" s="19">
        <v>501.2</v>
      </c>
      <c r="N8" s="20">
        <f t="shared" si="2"/>
        <v>0.67365591397849456</v>
      </c>
      <c r="O8" s="19">
        <v>351</v>
      </c>
      <c r="P8" s="19">
        <v>225.6</v>
      </c>
      <c r="R8" s="19">
        <f t="shared" si="3"/>
        <v>0.31333333333333335</v>
      </c>
      <c r="S8" s="19">
        <v>182</v>
      </c>
      <c r="T8" s="19">
        <v>108.2</v>
      </c>
      <c r="U8" s="19"/>
      <c r="V8" s="20">
        <f>T8/744</f>
        <v>0.14543010752688174</v>
      </c>
      <c r="W8" s="20">
        <v>125</v>
      </c>
      <c r="X8" s="19">
        <v>77.5</v>
      </c>
      <c r="Y8" s="19"/>
      <c r="Z8" s="19">
        <f>X8/720</f>
        <v>0.1076388888888889</v>
      </c>
      <c r="AA8" s="19">
        <v>123</v>
      </c>
      <c r="AB8" s="19">
        <v>84.1</v>
      </c>
      <c r="AC8" s="19"/>
      <c r="AD8" s="19">
        <f>AB8/744</f>
        <v>0.11303763440860214</v>
      </c>
      <c r="AE8" s="19">
        <v>106</v>
      </c>
      <c r="AF8" s="19">
        <v>78.400000000000006</v>
      </c>
      <c r="AG8" s="19"/>
      <c r="AH8" s="19">
        <f>AF8/744</f>
        <v>0.10537634408602151</v>
      </c>
      <c r="AI8" s="19">
        <v>117</v>
      </c>
      <c r="AJ8" s="19">
        <v>74.3</v>
      </c>
      <c r="AK8" s="19"/>
      <c r="AL8" s="19">
        <f>AJ8/720</f>
        <v>0.10319444444444444</v>
      </c>
      <c r="AM8" s="19">
        <v>303</v>
      </c>
      <c r="AN8" s="19">
        <v>179.8</v>
      </c>
      <c r="AO8" s="19"/>
      <c r="AP8" s="19">
        <f t="shared" si="4"/>
        <v>0.24166666666666667</v>
      </c>
      <c r="AQ8" s="19">
        <v>403</v>
      </c>
      <c r="AR8" s="19">
        <v>257.3</v>
      </c>
      <c r="AS8" s="19"/>
      <c r="AT8" s="19">
        <f t="shared" si="5"/>
        <v>0.35736111111111113</v>
      </c>
      <c r="AU8" s="19">
        <v>449</v>
      </c>
      <c r="AV8" s="19">
        <v>355.14</v>
      </c>
      <c r="AX8" s="21">
        <f t="shared" si="6"/>
        <v>0.47733870967741932</v>
      </c>
      <c r="AY8" s="22">
        <f t="shared" si="7"/>
        <v>0.33917123287671236</v>
      </c>
      <c r="AZ8" s="22">
        <f t="shared" si="8"/>
        <v>0.50091194968553454</v>
      </c>
      <c r="BA8" s="23">
        <f>(T8+X8+AB8+AF8+AJ8)/3672</f>
        <v>0.11505991285403049</v>
      </c>
      <c r="BB8" s="24">
        <v>1.2</v>
      </c>
      <c r="BC8" s="24">
        <v>0.25</v>
      </c>
    </row>
    <row r="9" spans="1:55">
      <c r="A9" s="25">
        <v>3</v>
      </c>
      <c r="B9" s="26" t="s">
        <v>30</v>
      </c>
      <c r="C9" s="26">
        <v>645</v>
      </c>
      <c r="D9" s="19">
        <v>535.57000000000005</v>
      </c>
      <c r="F9" s="20">
        <f t="shared" si="0"/>
        <v>0.71985215053763452</v>
      </c>
      <c r="G9" s="19">
        <v>570</v>
      </c>
      <c r="H9" s="19">
        <v>542.45000000000005</v>
      </c>
      <c r="J9" s="20">
        <f t="shared" si="1"/>
        <v>0.80721726190476195</v>
      </c>
      <c r="K9" s="19">
        <v>470</v>
      </c>
      <c r="L9" s="19">
        <v>531.6</v>
      </c>
      <c r="N9" s="20">
        <f t="shared" si="2"/>
        <v>0.71451612903225814</v>
      </c>
      <c r="O9" s="19">
        <v>270</v>
      </c>
      <c r="P9" s="19">
        <v>251.21</v>
      </c>
      <c r="R9" s="19">
        <f t="shared" si="3"/>
        <v>0.34890277777777778</v>
      </c>
      <c r="S9" s="19">
        <v>169</v>
      </c>
      <c r="T9" s="19">
        <v>152.17699999999999</v>
      </c>
      <c r="U9" s="19"/>
      <c r="V9" s="20">
        <f>T9/744</f>
        <v>0.20453897849462366</v>
      </c>
      <c r="W9" s="20">
        <v>132</v>
      </c>
      <c r="X9" s="19">
        <v>126.06</v>
      </c>
      <c r="Y9" s="19"/>
      <c r="Z9" s="19">
        <f>X9/720</f>
        <v>0.17508333333333334</v>
      </c>
      <c r="AA9" s="19">
        <v>141</v>
      </c>
      <c r="AB9" s="19">
        <v>132.80000000000001</v>
      </c>
      <c r="AC9" s="19"/>
      <c r="AD9" s="19">
        <f>AB9/744</f>
        <v>0.17849462365591398</v>
      </c>
      <c r="AE9" s="19">
        <v>140</v>
      </c>
      <c r="AF9" s="19">
        <v>123.24</v>
      </c>
      <c r="AG9" s="19"/>
      <c r="AH9" s="19">
        <f>AF9/744</f>
        <v>0.16564516129032258</v>
      </c>
      <c r="AI9" s="19">
        <v>157</v>
      </c>
      <c r="AJ9" s="19">
        <v>122.08</v>
      </c>
      <c r="AK9" s="19"/>
      <c r="AL9" s="19">
        <f>AJ9/720</f>
        <v>0.16955555555555554</v>
      </c>
      <c r="AM9" s="19">
        <v>328</v>
      </c>
      <c r="AN9" s="19">
        <v>312.75</v>
      </c>
      <c r="AO9" s="19"/>
      <c r="AP9" s="19">
        <f t="shared" si="4"/>
        <v>0.42036290322580644</v>
      </c>
      <c r="AQ9" s="19">
        <v>447</v>
      </c>
      <c r="AR9" s="19">
        <v>411.91</v>
      </c>
      <c r="AS9" s="19"/>
      <c r="AT9" s="19">
        <f t="shared" si="5"/>
        <v>0.57209722222222226</v>
      </c>
      <c r="AU9" s="19">
        <v>539</v>
      </c>
      <c r="AV9" s="19">
        <v>475.39</v>
      </c>
      <c r="AX9" s="21">
        <f t="shared" si="6"/>
        <v>0.63896505376344082</v>
      </c>
      <c r="AY9" s="22">
        <f t="shared" si="7"/>
        <v>0.42434212328767118</v>
      </c>
      <c r="AZ9" s="22">
        <f t="shared" si="8"/>
        <v>0.60158805031446538</v>
      </c>
      <c r="BA9" s="23">
        <f>(T9+X9+AB9+AF9+AJ9)/3672</f>
        <v>0.17874645969498909</v>
      </c>
      <c r="BB9" s="24">
        <v>1.25</v>
      </c>
      <c r="BC9" s="24">
        <v>0.28000000000000003</v>
      </c>
    </row>
    <row r="10" spans="1:55">
      <c r="A10" s="25">
        <v>4</v>
      </c>
      <c r="B10" s="26" t="s">
        <v>31</v>
      </c>
      <c r="C10" s="26">
        <v>111</v>
      </c>
      <c r="D10" s="19">
        <v>100.42</v>
      </c>
      <c r="F10" s="20">
        <f t="shared" si="0"/>
        <v>0.1349731182795699</v>
      </c>
      <c r="G10" s="19">
        <v>98</v>
      </c>
      <c r="H10" s="19">
        <v>102.38</v>
      </c>
      <c r="J10" s="20">
        <f t="shared" si="1"/>
        <v>0.15235119047619047</v>
      </c>
      <c r="K10" s="19">
        <v>82</v>
      </c>
      <c r="L10" s="19">
        <v>107.26</v>
      </c>
      <c r="N10" s="20">
        <f t="shared" si="2"/>
        <v>0.14416666666666667</v>
      </c>
      <c r="O10" s="19">
        <v>52</v>
      </c>
      <c r="P10" s="19">
        <v>20.67</v>
      </c>
      <c r="R10" s="19">
        <f t="shared" si="3"/>
        <v>2.8708333333333336E-2</v>
      </c>
      <c r="S10" s="19">
        <v>0</v>
      </c>
      <c r="T10" s="19"/>
      <c r="U10" s="19"/>
      <c r="V10" s="20"/>
      <c r="W10" s="20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>
        <v>61</v>
      </c>
      <c r="AN10" s="19">
        <v>41.55</v>
      </c>
      <c r="AO10" s="19"/>
      <c r="AP10" s="19">
        <f t="shared" si="4"/>
        <v>5.5846774193548381E-2</v>
      </c>
      <c r="AQ10" s="19">
        <v>78</v>
      </c>
      <c r="AR10" s="19">
        <v>78.52</v>
      </c>
      <c r="AS10" s="19"/>
      <c r="AT10" s="19">
        <f t="shared" si="5"/>
        <v>0.10905555555555554</v>
      </c>
      <c r="AU10" s="19">
        <v>99</v>
      </c>
      <c r="AV10" s="19">
        <v>96.95</v>
      </c>
      <c r="AX10" s="21">
        <f t="shared" si="6"/>
        <v>0.13030913978494624</v>
      </c>
      <c r="AY10" s="22">
        <f t="shared" si="7"/>
        <v>6.2528538812785389E-2</v>
      </c>
      <c r="AZ10" s="22">
        <f t="shared" si="8"/>
        <v>0.10765526729559749</v>
      </c>
      <c r="BA10" s="23"/>
      <c r="BB10" s="24">
        <v>0.36</v>
      </c>
      <c r="BC10" s="24"/>
    </row>
    <row r="11" spans="1:55">
      <c r="A11" s="25">
        <v>5</v>
      </c>
      <c r="B11" s="26" t="s">
        <v>32</v>
      </c>
      <c r="C11" s="26">
        <v>115</v>
      </c>
      <c r="D11" s="19">
        <v>100.54</v>
      </c>
      <c r="F11" s="20">
        <f t="shared" si="0"/>
        <v>0.13513440860215054</v>
      </c>
      <c r="G11" s="19">
        <v>102</v>
      </c>
      <c r="H11" s="19">
        <v>107.29</v>
      </c>
      <c r="J11" s="20">
        <f t="shared" si="1"/>
        <v>0.15965773809523812</v>
      </c>
      <c r="K11" s="19">
        <v>85</v>
      </c>
      <c r="L11" s="19">
        <v>106.5</v>
      </c>
      <c r="N11" s="20">
        <f t="shared" si="2"/>
        <v>0.14314516129032259</v>
      </c>
      <c r="O11" s="19">
        <v>60</v>
      </c>
      <c r="P11" s="19">
        <v>20.34</v>
      </c>
      <c r="R11" s="19">
        <f t="shared" si="3"/>
        <v>2.8250000000000001E-2</v>
      </c>
      <c r="S11" s="19">
        <v>0</v>
      </c>
      <c r="T11" s="19"/>
      <c r="U11" s="19"/>
      <c r="V11" s="20"/>
      <c r="W11" s="20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>
        <v>59</v>
      </c>
      <c r="AN11" s="19">
        <v>29.18</v>
      </c>
      <c r="AO11" s="19"/>
      <c r="AP11" s="19">
        <f t="shared" si="4"/>
        <v>3.9220430107526884E-2</v>
      </c>
      <c r="AQ11" s="19">
        <v>80</v>
      </c>
      <c r="AR11" s="19">
        <v>73.739999999999995</v>
      </c>
      <c r="AS11" s="19"/>
      <c r="AT11" s="19">
        <f t="shared" si="5"/>
        <v>0.10241666666666666</v>
      </c>
      <c r="AU11" s="19">
        <v>101</v>
      </c>
      <c r="AV11" s="19">
        <v>87.42</v>
      </c>
      <c r="AX11" s="21">
        <f t="shared" si="6"/>
        <v>0.11750000000000001</v>
      </c>
      <c r="AY11" s="22">
        <f t="shared" si="7"/>
        <v>5.993264840182648E-2</v>
      </c>
      <c r="AZ11" s="22">
        <f t="shared" si="8"/>
        <v>0.10318592767295598</v>
      </c>
      <c r="BA11" s="23"/>
      <c r="BB11" s="24">
        <v>0.37</v>
      </c>
      <c r="BC11" s="24"/>
    </row>
    <row r="12" spans="1:55">
      <c r="A12" s="25">
        <v>6</v>
      </c>
      <c r="B12" s="26" t="s">
        <v>33</v>
      </c>
      <c r="C12" s="26">
        <v>95</v>
      </c>
      <c r="D12" s="19">
        <v>108.01</v>
      </c>
      <c r="F12" s="20">
        <f t="shared" si="0"/>
        <v>0.1451747311827957</v>
      </c>
      <c r="G12" s="19">
        <v>92</v>
      </c>
      <c r="H12" s="19">
        <v>106.95</v>
      </c>
      <c r="J12" s="20">
        <f t="shared" si="1"/>
        <v>0.15915178571428573</v>
      </c>
      <c r="K12" s="19">
        <v>76</v>
      </c>
      <c r="L12" s="19">
        <v>99.41</v>
      </c>
      <c r="N12" s="20">
        <f t="shared" si="2"/>
        <v>0.13361559139784945</v>
      </c>
      <c r="O12" s="19">
        <v>55</v>
      </c>
      <c r="P12" s="19">
        <v>24.38</v>
      </c>
      <c r="R12" s="19">
        <f t="shared" si="3"/>
        <v>3.3861111111111113E-2</v>
      </c>
      <c r="S12" s="19">
        <v>0</v>
      </c>
      <c r="T12" s="19"/>
      <c r="U12" s="19"/>
      <c r="V12" s="20"/>
      <c r="W12" s="20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>
        <v>54</v>
      </c>
      <c r="AN12" s="19">
        <v>27.79</v>
      </c>
      <c r="AO12" s="19"/>
      <c r="AP12" s="19">
        <f t="shared" si="4"/>
        <v>3.735215053763441E-2</v>
      </c>
      <c r="AQ12" s="19">
        <v>75</v>
      </c>
      <c r="AR12" s="19">
        <v>71.56</v>
      </c>
      <c r="AS12" s="19"/>
      <c r="AT12" s="19">
        <f t="shared" si="5"/>
        <v>9.9388888888888888E-2</v>
      </c>
      <c r="AU12" s="19">
        <v>104</v>
      </c>
      <c r="AV12" s="19">
        <v>91.3</v>
      </c>
      <c r="AX12" s="21">
        <f t="shared" si="6"/>
        <v>0.12271505376344086</v>
      </c>
      <c r="AY12" s="22">
        <f t="shared" si="7"/>
        <v>6.0433789954337895E-2</v>
      </c>
      <c r="AZ12" s="22">
        <f t="shared" si="8"/>
        <v>0.10404874213836478</v>
      </c>
      <c r="BA12" s="23"/>
      <c r="BB12" s="24">
        <v>0.31</v>
      </c>
      <c r="BC12" s="24"/>
    </row>
    <row r="13" spans="1:55">
      <c r="A13" s="25">
        <v>7</v>
      </c>
      <c r="B13" s="26" t="s">
        <v>34</v>
      </c>
      <c r="C13" s="26">
        <v>115</v>
      </c>
      <c r="D13" s="19">
        <v>102.88</v>
      </c>
      <c r="F13" s="20">
        <f t="shared" si="0"/>
        <v>0.13827956989247311</v>
      </c>
      <c r="G13" s="19">
        <v>106</v>
      </c>
      <c r="H13" s="19">
        <v>101.26</v>
      </c>
      <c r="J13" s="20">
        <f t="shared" si="1"/>
        <v>0.15068452380952382</v>
      </c>
      <c r="K13" s="19">
        <v>95</v>
      </c>
      <c r="L13" s="19">
        <v>108.76</v>
      </c>
      <c r="N13" s="20">
        <f t="shared" si="2"/>
        <v>0.14618279569892473</v>
      </c>
      <c r="O13" s="19">
        <v>68</v>
      </c>
      <c r="P13" s="19">
        <v>22.52</v>
      </c>
      <c r="R13" s="19">
        <f t="shared" si="3"/>
        <v>3.1277777777777779E-2</v>
      </c>
      <c r="S13" s="19">
        <v>0</v>
      </c>
      <c r="T13" s="19"/>
      <c r="U13" s="19"/>
      <c r="V13" s="20"/>
      <c r="W13" s="20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>
        <v>62</v>
      </c>
      <c r="AN13" s="19">
        <v>49.84</v>
      </c>
      <c r="AO13" s="19"/>
      <c r="AP13" s="19">
        <f t="shared" si="4"/>
        <v>6.6989247311827968E-2</v>
      </c>
      <c r="AQ13" s="19">
        <v>87</v>
      </c>
      <c r="AR13" s="19">
        <v>81.78</v>
      </c>
      <c r="AS13" s="19"/>
      <c r="AT13" s="19">
        <f t="shared" si="5"/>
        <v>0.11358333333333334</v>
      </c>
      <c r="AU13" s="19">
        <v>109</v>
      </c>
      <c r="AV13" s="19">
        <v>104.57</v>
      </c>
      <c r="AX13" s="21">
        <f t="shared" si="6"/>
        <v>0.14055107526881719</v>
      </c>
      <c r="AY13" s="22">
        <f t="shared" si="7"/>
        <v>6.5252283105022818E-2</v>
      </c>
      <c r="AZ13" s="22">
        <f t="shared" si="8"/>
        <v>0.1123447327044025</v>
      </c>
      <c r="BA13" s="23"/>
      <c r="BB13" s="24">
        <v>0.43</v>
      </c>
      <c r="BC13" s="24"/>
    </row>
    <row r="14" spans="1:55">
      <c r="A14" s="25">
        <v>8</v>
      </c>
      <c r="B14" s="26" t="s">
        <v>35</v>
      </c>
      <c r="C14" s="26">
        <v>103</v>
      </c>
      <c r="D14" s="19">
        <v>98.95</v>
      </c>
      <c r="F14" s="20">
        <f t="shared" si="0"/>
        <v>0.13299731182795699</v>
      </c>
      <c r="G14" s="19">
        <v>92</v>
      </c>
      <c r="H14" s="19">
        <v>99.06</v>
      </c>
      <c r="J14" s="20">
        <f t="shared" si="1"/>
        <v>0.14741071428571428</v>
      </c>
      <c r="K14" s="19">
        <v>63</v>
      </c>
      <c r="L14" s="19">
        <v>96.09</v>
      </c>
      <c r="N14" s="20">
        <f t="shared" si="2"/>
        <v>0.12915322580645161</v>
      </c>
      <c r="O14" s="19">
        <v>46</v>
      </c>
      <c r="P14" s="19">
        <v>20.54</v>
      </c>
      <c r="R14" s="19">
        <f t="shared" si="3"/>
        <v>2.8527777777777777E-2</v>
      </c>
      <c r="S14" s="19">
        <v>0</v>
      </c>
      <c r="T14" s="19"/>
      <c r="U14" s="19"/>
      <c r="V14" s="20"/>
      <c r="W14" s="20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>
        <v>51</v>
      </c>
      <c r="AN14" s="19">
        <v>35.770000000000003</v>
      </c>
      <c r="AO14" s="19"/>
      <c r="AP14" s="19">
        <f t="shared" si="4"/>
        <v>4.8077956989247314E-2</v>
      </c>
      <c r="AQ14" s="19">
        <v>72</v>
      </c>
      <c r="AR14" s="19">
        <v>65.27</v>
      </c>
      <c r="AS14" s="19"/>
      <c r="AT14" s="19">
        <f t="shared" si="5"/>
        <v>9.0652777777777777E-2</v>
      </c>
      <c r="AU14" s="19">
        <v>101</v>
      </c>
      <c r="AV14" s="19">
        <v>100.91</v>
      </c>
      <c r="AX14" s="21">
        <f t="shared" si="6"/>
        <v>0.13563172043010752</v>
      </c>
      <c r="AY14" s="22">
        <f t="shared" si="7"/>
        <v>5.8971461187214615E-2</v>
      </c>
      <c r="AZ14" s="22">
        <f t="shared" si="8"/>
        <v>0.1015310534591195</v>
      </c>
      <c r="BA14" s="23"/>
      <c r="BB14" s="24">
        <v>0.41</v>
      </c>
      <c r="BC14" s="24"/>
    </row>
    <row r="15" spans="1:55">
      <c r="A15" s="25">
        <v>9</v>
      </c>
      <c r="B15" s="26" t="s">
        <v>36</v>
      </c>
      <c r="C15" s="26">
        <v>127</v>
      </c>
      <c r="D15" s="19">
        <v>111.64</v>
      </c>
      <c r="F15" s="20">
        <f t="shared" si="0"/>
        <v>0.15005376344086022</v>
      </c>
      <c r="G15" s="19">
        <v>121</v>
      </c>
      <c r="H15" s="19">
        <v>112.43</v>
      </c>
      <c r="J15" s="20">
        <f t="shared" si="1"/>
        <v>0.16730654761904762</v>
      </c>
      <c r="K15" s="19">
        <v>93</v>
      </c>
      <c r="L15" s="19">
        <v>108.51</v>
      </c>
      <c r="N15" s="20">
        <f t="shared" si="2"/>
        <v>0.14584677419354838</v>
      </c>
      <c r="O15" s="19">
        <v>56</v>
      </c>
      <c r="P15" s="19">
        <v>21.81</v>
      </c>
      <c r="R15" s="19">
        <f t="shared" si="3"/>
        <v>3.0291666666666665E-2</v>
      </c>
      <c r="S15" s="19">
        <v>0</v>
      </c>
      <c r="T15" s="19"/>
      <c r="U15" s="19"/>
      <c r="V15" s="20"/>
      <c r="W15" s="20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>
        <v>54</v>
      </c>
      <c r="AN15" s="19">
        <v>38.979999999999997</v>
      </c>
      <c r="AO15" s="19"/>
      <c r="AP15" s="19">
        <f t="shared" si="4"/>
        <v>5.2392473118279569E-2</v>
      </c>
      <c r="AQ15" s="19">
        <v>77</v>
      </c>
      <c r="AR15" s="19">
        <v>84.62</v>
      </c>
      <c r="AS15" s="19"/>
      <c r="AT15" s="19">
        <f t="shared" si="5"/>
        <v>0.11752777777777779</v>
      </c>
      <c r="AU15" s="19">
        <v>95</v>
      </c>
      <c r="AV15" s="19">
        <v>110.53</v>
      </c>
      <c r="AX15" s="21">
        <f t="shared" si="6"/>
        <v>0.14856182795698925</v>
      </c>
      <c r="AY15" s="22">
        <f t="shared" si="7"/>
        <v>6.7182648401826486E-2</v>
      </c>
      <c r="AZ15" s="22">
        <f t="shared" si="8"/>
        <v>0.11566823899371069</v>
      </c>
      <c r="BA15" s="23"/>
      <c r="BB15" s="24">
        <v>0.42</v>
      </c>
      <c r="BC15" s="24"/>
    </row>
    <row r="16" spans="1:55" ht="39">
      <c r="A16" s="25">
        <v>10</v>
      </c>
      <c r="B16" s="27" t="s">
        <v>37</v>
      </c>
      <c r="C16" s="27"/>
      <c r="D16" s="28">
        <v>8467.31</v>
      </c>
      <c r="E16" s="28">
        <v>0</v>
      </c>
      <c r="F16" s="28"/>
      <c r="G16" s="28"/>
      <c r="H16" s="28">
        <v>8120.1200000000008</v>
      </c>
      <c r="I16" s="28">
        <v>0</v>
      </c>
      <c r="J16" s="28"/>
      <c r="K16" s="28"/>
      <c r="L16" s="28">
        <v>7944.3300000000008</v>
      </c>
      <c r="M16" s="28">
        <v>0</v>
      </c>
      <c r="N16" s="28"/>
      <c r="O16" s="28"/>
      <c r="P16" s="28">
        <v>3362.07</v>
      </c>
      <c r="Q16" s="28">
        <v>0</v>
      </c>
      <c r="R16" s="28"/>
      <c r="S16" s="28"/>
      <c r="T16" s="28">
        <v>1666.377</v>
      </c>
      <c r="U16" s="28">
        <v>0</v>
      </c>
      <c r="V16" s="28"/>
      <c r="W16" s="28"/>
      <c r="X16" s="28">
        <v>1321.56</v>
      </c>
      <c r="Y16" s="28">
        <v>0</v>
      </c>
      <c r="Z16" s="28"/>
      <c r="AA16" s="28"/>
      <c r="AB16" s="28">
        <v>1410.8999999999999</v>
      </c>
      <c r="AC16" s="28">
        <v>0</v>
      </c>
      <c r="AD16" s="28"/>
      <c r="AE16" s="28"/>
      <c r="AF16" s="28">
        <v>1340.64</v>
      </c>
      <c r="AG16" s="28">
        <v>0</v>
      </c>
      <c r="AH16" s="28"/>
      <c r="AI16" s="28"/>
      <c r="AJ16" s="28">
        <v>1332.3799999999999</v>
      </c>
      <c r="AK16" s="28">
        <v>0</v>
      </c>
      <c r="AL16" s="28"/>
      <c r="AM16" s="28"/>
      <c r="AN16" s="28">
        <v>3732.6600000000003</v>
      </c>
      <c r="AO16" s="28">
        <v>0</v>
      </c>
      <c r="AP16" s="28"/>
      <c r="AQ16" s="28"/>
      <c r="AR16" s="28">
        <v>5694.7000000000007</v>
      </c>
      <c r="AS16" s="28">
        <v>0</v>
      </c>
      <c r="AT16" s="28"/>
      <c r="AU16" s="28"/>
      <c r="AV16" s="28">
        <v>6611.3</v>
      </c>
      <c r="AW16" s="29">
        <v>51004.347000000009</v>
      </c>
      <c r="AX16" s="24"/>
      <c r="BB16" s="24"/>
      <c r="BC16" s="24"/>
    </row>
  </sheetData>
  <mergeCells count="12">
    <mergeCell ref="AE5:AH5"/>
    <mergeCell ref="AI5:AL5"/>
    <mergeCell ref="AM5:AP5"/>
    <mergeCell ref="AQ5:AT5"/>
    <mergeCell ref="AU5:AX5"/>
    <mergeCell ref="AY5:BC5"/>
    <mergeCell ref="G5:J5"/>
    <mergeCell ref="K5:N5"/>
    <mergeCell ref="O5:R5"/>
    <mergeCell ref="S5:V5"/>
    <mergeCell ref="W5:Z5"/>
    <mergeCell ref="AA5:AD5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Direktorius</dc:creator>
  <cp:lastModifiedBy>user</cp:lastModifiedBy>
  <cp:revision>1</cp:revision>
  <cp:lastPrinted>2017-11-29T11:37:48Z</cp:lastPrinted>
  <dcterms:created xsi:type="dcterms:W3CDTF">2016-04-26T12:30:45Z</dcterms:created>
  <dcterms:modified xsi:type="dcterms:W3CDTF">2019-12-05T13:12:30Z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