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unė\Desktop\"/>
    </mc:Choice>
  </mc:AlternateContent>
  <xr:revisionPtr revIDLastSave="0" documentId="13_ncr:1_{5754526F-690E-4936-97AC-D52C462B416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R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4" i="1" l="1"/>
  <c r="H34" i="1"/>
  <c r="I34" i="1"/>
  <c r="J34" i="1"/>
  <c r="P34" i="1" s="1"/>
  <c r="K34" i="1"/>
  <c r="L34" i="1"/>
  <c r="M34" i="1"/>
  <c r="N34" i="1"/>
  <c r="N33" i="1" s="1"/>
  <c r="O34" i="1"/>
  <c r="R34" i="1"/>
  <c r="P35" i="1"/>
  <c r="P36" i="1"/>
  <c r="P37" i="1"/>
  <c r="P38" i="1"/>
  <c r="P39" i="1"/>
  <c r="P41" i="1"/>
  <c r="G42" i="1"/>
  <c r="G40" i="1" s="1"/>
  <c r="H42" i="1"/>
  <c r="H40" i="1" s="1"/>
  <c r="H33" i="1" s="1"/>
  <c r="I42" i="1"/>
  <c r="I40" i="1" s="1"/>
  <c r="I33" i="1" s="1"/>
  <c r="J42" i="1"/>
  <c r="K42" i="1"/>
  <c r="K40" i="1" s="1"/>
  <c r="K33" i="1" s="1"/>
  <c r="L42" i="1"/>
  <c r="L40" i="1" s="1"/>
  <c r="L33" i="1" s="1"/>
  <c r="M42" i="1"/>
  <c r="M40" i="1" s="1"/>
  <c r="M33" i="1" s="1"/>
  <c r="N42" i="1"/>
  <c r="O42" i="1"/>
  <c r="O40" i="1" s="1"/>
  <c r="O33" i="1" s="1"/>
  <c r="P42" i="1"/>
  <c r="P43" i="1"/>
  <c r="P44" i="1"/>
  <c r="P45" i="1"/>
  <c r="P46" i="1"/>
  <c r="P47" i="1"/>
  <c r="P48" i="1"/>
  <c r="P49" i="1"/>
  <c r="G50" i="1"/>
  <c r="P50" i="1" s="1"/>
  <c r="H50" i="1"/>
  <c r="I50" i="1"/>
  <c r="J50" i="1"/>
  <c r="J40" i="1" s="1"/>
  <c r="K50" i="1"/>
  <c r="L50" i="1"/>
  <c r="M50" i="1"/>
  <c r="N50" i="1"/>
  <c r="N40" i="1" s="1"/>
  <c r="O50" i="1"/>
  <c r="R50" i="1"/>
  <c r="R40" i="1" s="1"/>
  <c r="R33" i="1" s="1"/>
  <c r="P51" i="1"/>
  <c r="P52" i="1"/>
  <c r="G53" i="1"/>
  <c r="H53" i="1"/>
  <c r="I53" i="1"/>
  <c r="J53" i="1"/>
  <c r="K53" i="1"/>
  <c r="L53" i="1"/>
  <c r="P53" i="1" s="1"/>
  <c r="M53" i="1"/>
  <c r="N53" i="1"/>
  <c r="O53" i="1"/>
  <c r="R53" i="1"/>
  <c r="P54" i="1"/>
  <c r="P55" i="1"/>
  <c r="P56" i="1"/>
  <c r="P57" i="1"/>
  <c r="G58" i="1"/>
  <c r="P58" i="1" s="1"/>
  <c r="H58" i="1"/>
  <c r="I58" i="1"/>
  <c r="J58" i="1"/>
  <c r="K58" i="1"/>
  <c r="L58" i="1"/>
  <c r="M58" i="1"/>
  <c r="N58" i="1"/>
  <c r="O58" i="1"/>
  <c r="R58" i="1"/>
  <c r="P59" i="1"/>
  <c r="P60" i="1"/>
  <c r="G63" i="1"/>
  <c r="G62" i="1" s="1"/>
  <c r="H63" i="1"/>
  <c r="H62" i="1"/>
  <c r="H61" i="1" s="1"/>
  <c r="I63" i="1"/>
  <c r="I62" i="1" s="1"/>
  <c r="I61" i="1" s="1"/>
  <c r="J63" i="1"/>
  <c r="J62" i="1" s="1"/>
  <c r="J61" i="1" s="1"/>
  <c r="K63" i="1"/>
  <c r="K62" i="1"/>
  <c r="K61" i="1" s="1"/>
  <c r="L63" i="1"/>
  <c r="L62" i="1"/>
  <c r="M63" i="1"/>
  <c r="P63" i="1" s="1"/>
  <c r="N63" i="1"/>
  <c r="N62" i="1" s="1"/>
  <c r="N61" i="1" s="1"/>
  <c r="O63" i="1"/>
  <c r="O62" i="1"/>
  <c r="R63" i="1"/>
  <c r="R62" i="1" s="1"/>
  <c r="R61" i="1" s="1"/>
  <c r="P64" i="1"/>
  <c r="P65" i="1"/>
  <c r="P66" i="1"/>
  <c r="P67" i="1"/>
  <c r="P68" i="1"/>
  <c r="P69" i="1"/>
  <c r="P70" i="1"/>
  <c r="G71" i="1"/>
  <c r="H71" i="1"/>
  <c r="I71" i="1"/>
  <c r="P71" i="1" s="1"/>
  <c r="J71" i="1"/>
  <c r="K71" i="1"/>
  <c r="L71" i="1"/>
  <c r="M71" i="1"/>
  <c r="N71" i="1"/>
  <c r="O71" i="1"/>
  <c r="R71" i="1"/>
  <c r="P72" i="1"/>
  <c r="P73" i="1"/>
  <c r="P74" i="1"/>
  <c r="G75" i="1"/>
  <c r="P75" i="1" s="1"/>
  <c r="H75" i="1"/>
  <c r="I75" i="1"/>
  <c r="J75" i="1"/>
  <c r="K75" i="1"/>
  <c r="L75" i="1"/>
  <c r="M75" i="1"/>
  <c r="N75" i="1"/>
  <c r="O75" i="1"/>
  <c r="O61" i="1" s="1"/>
  <c r="R75" i="1"/>
  <c r="P76" i="1"/>
  <c r="P77" i="1"/>
  <c r="P78" i="1"/>
  <c r="P79" i="1"/>
  <c r="O83" i="1"/>
  <c r="P83" i="1"/>
  <c r="R84" i="1"/>
  <c r="R81" i="1"/>
  <c r="O86" i="1"/>
  <c r="P86" i="1"/>
  <c r="P88" i="1"/>
  <c r="N89" i="1"/>
  <c r="G90" i="1"/>
  <c r="G89" i="1" s="1"/>
  <c r="P89" i="1" s="1"/>
  <c r="H90" i="1"/>
  <c r="H89" i="1" s="1"/>
  <c r="I90" i="1"/>
  <c r="I89" i="1" s="1"/>
  <c r="J90" i="1"/>
  <c r="J89" i="1" s="1"/>
  <c r="K90" i="1"/>
  <c r="K89" i="1" s="1"/>
  <c r="L90" i="1"/>
  <c r="L89" i="1" s="1"/>
  <c r="M90" i="1"/>
  <c r="M89" i="1" s="1"/>
  <c r="N90" i="1"/>
  <c r="O90" i="1"/>
  <c r="O89" i="1" s="1"/>
  <c r="P90" i="1"/>
  <c r="R90" i="1"/>
  <c r="R89" i="1" s="1"/>
  <c r="P91" i="1"/>
  <c r="P92" i="1"/>
  <c r="P93" i="1"/>
  <c r="P94" i="1"/>
  <c r="P95" i="1"/>
  <c r="G96" i="1"/>
  <c r="H96" i="1"/>
  <c r="I96" i="1"/>
  <c r="J96" i="1"/>
  <c r="K96" i="1"/>
  <c r="L96" i="1"/>
  <c r="M96" i="1"/>
  <c r="N96" i="1"/>
  <c r="O96" i="1"/>
  <c r="P96" i="1"/>
  <c r="R96" i="1"/>
  <c r="P97" i="1"/>
  <c r="P98" i="1"/>
  <c r="P99" i="1"/>
  <c r="P100" i="1"/>
  <c r="P101" i="1"/>
  <c r="P102" i="1"/>
  <c r="P103" i="1"/>
  <c r="P104" i="1"/>
  <c r="L61" i="1"/>
  <c r="R105" i="1" l="1"/>
  <c r="R80" i="1"/>
  <c r="R109" i="1"/>
  <c r="I80" i="1"/>
  <c r="I109" i="1"/>
  <c r="N80" i="1"/>
  <c r="N109" i="1"/>
  <c r="L109" i="1"/>
  <c r="L80" i="1"/>
  <c r="H109" i="1"/>
  <c r="H80" i="1"/>
  <c r="G61" i="1"/>
  <c r="O80" i="1"/>
  <c r="O109" i="1"/>
  <c r="K80" i="1"/>
  <c r="K109" i="1"/>
  <c r="P40" i="1"/>
  <c r="G33" i="1"/>
  <c r="M62" i="1"/>
  <c r="M61" i="1" s="1"/>
  <c r="M109" i="1" s="1"/>
  <c r="J33" i="1"/>
  <c r="J109" i="1" l="1"/>
  <c r="J80" i="1"/>
  <c r="P33" i="1"/>
  <c r="G80" i="1"/>
  <c r="G109" i="1"/>
  <c r="P62" i="1"/>
  <c r="M80" i="1"/>
  <c r="P61" i="1"/>
  <c r="I87" i="1" l="1"/>
  <c r="L85" i="1"/>
  <c r="L84" i="1" s="1"/>
  <c r="O82" i="1"/>
  <c r="K87" i="1"/>
  <c r="N87" i="1"/>
  <c r="L82" i="1"/>
  <c r="L81" i="1" s="1"/>
  <c r="L105" i="1" s="1"/>
  <c r="I85" i="1"/>
  <c r="I84" i="1" s="1"/>
  <c r="N82" i="1"/>
  <c r="L87" i="1"/>
  <c r="H82" i="1"/>
  <c r="H81" i="1" s="1"/>
  <c r="H105" i="1" s="1"/>
  <c r="O85" i="1"/>
  <c r="O84" i="1" s="1"/>
  <c r="O87" i="1"/>
  <c r="H87" i="1"/>
  <c r="K82" i="1"/>
  <c r="I82" i="1"/>
  <c r="I81" i="1" s="1"/>
  <c r="I105" i="1" s="1"/>
  <c r="N85" i="1"/>
  <c r="N84" i="1" s="1"/>
  <c r="H85" i="1"/>
  <c r="H84" i="1" s="1"/>
  <c r="K85" i="1"/>
  <c r="K84" i="1" s="1"/>
  <c r="J85" i="1"/>
  <c r="J84" i="1" s="1"/>
  <c r="M85" i="1"/>
  <c r="M84" i="1" s="1"/>
  <c r="P80" i="1"/>
  <c r="P109" i="1"/>
  <c r="G87" i="1"/>
  <c r="J82" i="1"/>
  <c r="J81" i="1" s="1"/>
  <c r="J105" i="1" s="1"/>
  <c r="M82" i="1"/>
  <c r="G85" i="1"/>
  <c r="G82" i="1"/>
  <c r="J87" i="1"/>
  <c r="M87" i="1"/>
  <c r="N81" i="1" l="1"/>
  <c r="N105" i="1" s="1"/>
  <c r="P82" i="1"/>
  <c r="O81" i="1"/>
  <c r="O105" i="1" s="1"/>
  <c r="P87" i="1"/>
  <c r="K81" i="1"/>
  <c r="K105" i="1" s="1"/>
  <c r="P85" i="1"/>
  <c r="G84" i="1"/>
  <c r="P84" i="1" s="1"/>
  <c r="M81" i="1"/>
  <c r="M105" i="1" s="1"/>
  <c r="G81" i="1" l="1"/>
  <c r="P81" i="1" l="1"/>
  <c r="G105" i="1"/>
  <c r="P105" i="1" s="1"/>
</calcChain>
</file>

<file path=xl/sharedStrings.xml><?xml version="1.0" encoding="utf-8"?>
<sst xmlns="http://schemas.openxmlformats.org/spreadsheetml/2006/main" count="218" uniqueCount="186">
  <si>
    <t>Šilumos kainų nustatymo metodikos</t>
  </si>
  <si>
    <t>2 priedas</t>
  </si>
  <si>
    <t>Duomenys apie ūkio subjektą:</t>
  </si>
  <si>
    <t>Duomenys apie kontaktinį asmenį:</t>
  </si>
  <si>
    <t>Pavadinimas</t>
  </si>
  <si>
    <t>UAB "Varėnos šiluma"</t>
  </si>
  <si>
    <t>V., pavardė</t>
  </si>
  <si>
    <t>Kodas</t>
  </si>
  <si>
    <t>184827583</t>
  </si>
  <si>
    <t>Pareigos</t>
  </si>
  <si>
    <t>Buveinės adresas</t>
  </si>
  <si>
    <t>J. Basanavičiaus g. 56 LT-65210, Varėna</t>
  </si>
  <si>
    <t>Telefonas</t>
  </si>
  <si>
    <t>Faksas</t>
  </si>
  <si>
    <t>El.paštas</t>
  </si>
  <si>
    <t>Tinklalapis</t>
  </si>
  <si>
    <t>2018</t>
  </si>
  <si>
    <t>M. KONSOLIDUOTA TURTO IR KAPITALO ATASKAITA (eurais)</t>
  </si>
  <si>
    <t>ataskaitinio laikotarpio</t>
  </si>
  <si>
    <t>2019 m. balandžio 12 d.</t>
  </si>
  <si>
    <t>sudarymo data</t>
  </si>
  <si>
    <t>Valstybinei kainų ir energetikos kontrolės komisijai</t>
  </si>
  <si>
    <t>Ataskaitinis laikotarpis (nurodyti)</t>
  </si>
  <si>
    <t>2018-01-01 2018-12-31</t>
  </si>
  <si>
    <t>Šilumos gamybos verslo vienetas</t>
  </si>
  <si>
    <t>Šilumos perdavimo  verslo vienetas</t>
  </si>
  <si>
    <t>Mažmeninio aptarnavimo  verslo vienetas</t>
  </si>
  <si>
    <t>Karšto vandens tiekimo verslo vienetas</t>
  </si>
  <si>
    <t>Pastatų šildymo ir karšto vandens sistemų priežiūros verslo vienetas</t>
  </si>
  <si>
    <t>ES aplinkosaugos reikalavimų įgyvendinimo verslo vienetas</t>
  </si>
  <si>
    <t>Kitos reguliuojamos veiklos verslo vienetas</t>
  </si>
  <si>
    <t>Nereguliuojamos veiklos verslo vienetas</t>
  </si>
  <si>
    <t>Nepaskirstoma</t>
  </si>
  <si>
    <t>IŠ VISO</t>
  </si>
  <si>
    <t>Pastabos</t>
  </si>
  <si>
    <t>Finansinės atskaitomybės duomenys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</si>
  <si>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</si>
  <si>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</si>
  <si>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</si>
  <si>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</si>
  <si>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</si>
  <si>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</si>
  <si>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</si>
  <si>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</si>
  <si>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</si>
  <si>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SUM (a:i)</t>
  </si>
  <si>
    <t>A.</t>
  </si>
  <si>
    <t>ILGALAIKIS TURTAS</t>
  </si>
  <si>
    <t>(1)</t>
  </si>
  <si>
    <t>I.</t>
  </si>
  <si>
    <t>NEMATERIALUSIS TURTAS</t>
  </si>
  <si>
    <t xml:space="preserve">  I.1.</t>
  </si>
  <si>
    <t>Plėtros darbai</t>
  </si>
  <si>
    <t xml:space="preserve">  I.2.</t>
  </si>
  <si>
    <t>Prestižas</t>
  </si>
  <si>
    <t xml:space="preserve">  I.3.</t>
  </si>
  <si>
    <t>Patentai, licencijos</t>
  </si>
  <si>
    <t xml:space="preserve">  I.4.</t>
  </si>
  <si>
    <t>Programinė įranga</t>
  </si>
  <si>
    <t xml:space="preserve">  I.5.</t>
  </si>
  <si>
    <t>Kitas nematerialusis turtas</t>
  </si>
  <si>
    <t>II.</t>
  </si>
  <si>
    <t>MATERIALUSIS TURTAS</t>
  </si>
  <si>
    <t xml:space="preserve">  II.1.</t>
  </si>
  <si>
    <t xml:space="preserve">Žemė </t>
  </si>
  <si>
    <t xml:space="preserve">  II.2.</t>
  </si>
  <si>
    <t>Pastatai ir statiniai</t>
  </si>
  <si>
    <t xml:space="preserve">  II.2.1.</t>
  </si>
  <si>
    <t>Gamybinės paskirties pastatai ir statiniai</t>
  </si>
  <si>
    <t xml:space="preserve">  II.2.2.</t>
  </si>
  <si>
    <t>Administracinės, kitos paskirties pastatai ir statiniai</t>
  </si>
  <si>
    <t xml:space="preserve">  II.3.</t>
  </si>
  <si>
    <t>Mašinos ir įrengimai</t>
  </si>
  <si>
    <t xml:space="preserve">  II.4.</t>
  </si>
  <si>
    <t>Transporto priemonės</t>
  </si>
  <si>
    <t xml:space="preserve">  II.5.</t>
  </si>
  <si>
    <t>Kita įranga, prietaisai, įrankiai ir įrenginiai</t>
  </si>
  <si>
    <t xml:space="preserve">  II.6.</t>
  </si>
  <si>
    <t>Nebaigta statyba</t>
  </si>
  <si>
    <t xml:space="preserve">  II.7.</t>
  </si>
  <si>
    <t>Kitas materialusis turtas</t>
  </si>
  <si>
    <t xml:space="preserve">  II.8.</t>
  </si>
  <si>
    <t>Investicinis turtas</t>
  </si>
  <si>
    <t xml:space="preserve">  II.8.1.</t>
  </si>
  <si>
    <t xml:space="preserve">  II.8.2.</t>
  </si>
  <si>
    <t>Pastatai</t>
  </si>
  <si>
    <t>III.</t>
  </si>
  <si>
    <t>FINANSINIS TURTAS</t>
  </si>
  <si>
    <t>III.1.</t>
  </si>
  <si>
    <t>Investicijos į dukterines ir asocijuotas įmones</t>
  </si>
  <si>
    <t>III.2.</t>
  </si>
  <si>
    <t>Paskolos asocijuotoms ir dukterinėms įmonėms</t>
  </si>
  <si>
    <t>III.3.</t>
  </si>
  <si>
    <t>Po vienerių metų gautinos sumos</t>
  </si>
  <si>
    <t>III.4.</t>
  </si>
  <si>
    <t>Kitas finansinis turtas</t>
  </si>
  <si>
    <t>IV.</t>
  </si>
  <si>
    <t>KITAS ILGALAIKIS TURTAS</t>
  </si>
  <si>
    <t>IV.1.</t>
  </si>
  <si>
    <t>Atidėtojo mokesčio turtas</t>
  </si>
  <si>
    <t>IV.2.</t>
  </si>
  <si>
    <t>Kitas ilgalaikis turtas</t>
  </si>
  <si>
    <t>B.</t>
  </si>
  <si>
    <t>TRUMPALAIKIS TURTAS</t>
  </si>
  <si>
    <t>(2)</t>
  </si>
  <si>
    <t>ATSARGOS, IŠANKSTINIAI APMOKĖJIMAI IR NEBAIGTOS VYKDYTI SUTARTYS</t>
  </si>
  <si>
    <t>I.1.</t>
  </si>
  <si>
    <t>Atsargos</t>
  </si>
  <si>
    <t>I.1.1.</t>
  </si>
  <si>
    <t>Žaliavos ir komplektavimo gaminiai</t>
  </si>
  <si>
    <t>I.1.2.</t>
  </si>
  <si>
    <t>Nebaigta gamyba</t>
  </si>
  <si>
    <t>I.1.3.</t>
  </si>
  <si>
    <t>Pagaminta produkcija</t>
  </si>
  <si>
    <t>I.1.4.</t>
  </si>
  <si>
    <t>Pirktos prekės, skirtos perparduoti</t>
  </si>
  <si>
    <t>I.1.5.</t>
  </si>
  <si>
    <t>Ilgalaikis materialusis turtas, skirtas parduoti</t>
  </si>
  <si>
    <t>I.2.</t>
  </si>
  <si>
    <t>Išankstiniai apmokėjimai</t>
  </si>
  <si>
    <t>I.3.</t>
  </si>
  <si>
    <t>Nebaigtos vykdyti sutartys</t>
  </si>
  <si>
    <t>PER VIENERIUS METUS GAUTINOS SUMOS</t>
  </si>
  <si>
    <t>II.1.</t>
  </si>
  <si>
    <t>Pirkėjų įsiskolinimas</t>
  </si>
  <si>
    <t>II.2.</t>
  </si>
  <si>
    <t>Dukterinių ir asocijuotų įmonių skolos</t>
  </si>
  <si>
    <t>II.3.</t>
  </si>
  <si>
    <t>Kitos gautinos sumos</t>
  </si>
  <si>
    <t>KITAS TRUMPALAIKIS TURTAS</t>
  </si>
  <si>
    <t>Trumpalaikės investicijos</t>
  </si>
  <si>
    <t>Terminuoti indėliai</t>
  </si>
  <si>
    <t>Kitas trumpalaikis turtas</t>
  </si>
  <si>
    <t>PINIGAI IR PINIGŲ EKVIVALENTAI</t>
  </si>
  <si>
    <t>TURTAS IŠ VISO:</t>
  </si>
  <si>
    <t>C.</t>
  </si>
  <si>
    <t xml:space="preserve">NUOSAVAS KAPITALAS </t>
  </si>
  <si>
    <t>KAPITALAS</t>
  </si>
  <si>
    <t>(6)</t>
  </si>
  <si>
    <t>PERKAINOJIMO REZERVAS (REZULTATAI)</t>
  </si>
  <si>
    <t>(7)</t>
  </si>
  <si>
    <t>REZERVAI</t>
  </si>
  <si>
    <t>(8)</t>
  </si>
  <si>
    <t>Privalomasis</t>
  </si>
  <si>
    <t>Kiti rezervai</t>
  </si>
  <si>
    <t>NEPASKIRSTYTASIS PELNAS (NUOSTOLIAI)</t>
  </si>
  <si>
    <t>D.</t>
  </si>
  <si>
    <t>DOTACIJOS, SUBSIDIJOS</t>
  </si>
  <si>
    <t>(3)</t>
  </si>
  <si>
    <t>E.</t>
  </si>
  <si>
    <t>MOKĖTINOS SUMOS IR ĮSIPAREIGOJIMAI</t>
  </si>
  <si>
    <t>PO VIENERIŲ METŲ MOKĖTINOS SUMOS IR ILGALAIKIAI ĮSIPAREIGOJIMAI</t>
  </si>
  <si>
    <t>Finansinės skolos</t>
  </si>
  <si>
    <t>Skolos tiekėjams</t>
  </si>
  <si>
    <t>Gauti išankstiniai apmokėjimai</t>
  </si>
  <si>
    <t>I.4.</t>
  </si>
  <si>
    <t>Atidėjiniai, atidėti mokestiniai įsipareigojimai</t>
  </si>
  <si>
    <t>I.5.</t>
  </si>
  <si>
    <t>Kitos mokėtinos sumos ir ilgalaikiai įsipareigojimai</t>
  </si>
  <si>
    <t>PER VIENERIUS METUS MOKĖTINOS SUMOS IR TRUMPALAIKIAI ĮSIPAREIGOJIMAI</t>
  </si>
  <si>
    <t>(4)</t>
  </si>
  <si>
    <t>Ilgalaikių skolų  einamųjų metų dalis</t>
  </si>
  <si>
    <t>II.4.</t>
  </si>
  <si>
    <t>II.5.</t>
  </si>
  <si>
    <t>Pelno mokesčio įsipareigojimai</t>
  </si>
  <si>
    <t>II.6.</t>
  </si>
  <si>
    <t>Su darbo santykiais susiję įsipareigojimai</t>
  </si>
  <si>
    <t>II.7.</t>
  </si>
  <si>
    <t>Atidėjiniai</t>
  </si>
  <si>
    <t>II.8.</t>
  </si>
  <si>
    <t>Kitos mokėtinos sumos ir trumpalaikiai įsipareigojimai</t>
  </si>
  <si>
    <t xml:space="preserve">NUOSAVO KAPITALO IR ĮSIPAREIGOJIMŲ IŠ VISO: </t>
  </si>
  <si>
    <t>TURTAS, NUOMOJAMAS KONCESIJOS BŪDU*</t>
  </si>
  <si>
    <t>(10)</t>
  </si>
  <si>
    <t>ŪKIO SUBJEKTO VEIKLOJE NAUDOJAMO KAPITALO APIMTIS</t>
  </si>
  <si>
    <t>(5) = (1)+(10)+(2)-(3)-(4)</t>
  </si>
  <si>
    <t>* Veikloje naudojamas turtas, nuomojamas koncesijos, šilumos ūkio turto nuomos būdu (4 ir 5 priedų duomenimis)</t>
  </si>
  <si>
    <t>_________________</t>
  </si>
  <si>
    <t>Tvirtinu:</t>
  </si>
  <si>
    <t>Parašas</t>
  </si>
  <si>
    <t>Vardas, pavardė</t>
  </si>
  <si>
    <t>R. Skopeckienė</t>
  </si>
  <si>
    <t>Planavimo ir apskaitos specialistė</t>
  </si>
  <si>
    <t>8-31031034</t>
  </si>
  <si>
    <t>8-31031029</t>
  </si>
  <si>
    <t>ramune.sk@vsiluma.lt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</si>
</sst>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Calibri"/>
      <charset val="1"/>
    </font>
    <font>
      <sz val="10"/>
      <color indexed="8"/>
      <name val="Times New Roman"/>
      <charset val="1"/>
    </font>
    <font>
      <u/>
      <sz val="10"/>
      <color indexed="12"/>
      <name val="Times New Roman"/>
      <charset val="1"/>
    </font>
    <font>
      <b/>
      <sz val="12"/>
      <color indexed="8"/>
      <name val="Times New Roman"/>
      <charset val="1"/>
    </font>
    <font>
      <b/>
      <sz val="10"/>
      <color indexed="8"/>
      <name val="Times New Roman"/>
      <charset val="1"/>
    </font>
    <font>
      <sz val="8"/>
      <color indexed="8"/>
      <name val="Times New Roman"/>
      <charset val="1"/>
    </font>
    <font>
      <sz val="12"/>
      <color indexed="8"/>
      <name val="Times New Roman"/>
      <charset val="1"/>
    </font>
    <font>
      <b/>
      <sz val="8"/>
      <color indexed="8"/>
      <name val="Times New Roman"/>
      <charset val="1"/>
    </font>
    <font>
      <u/>
      <sz val="11"/>
      <color theme="1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</patternFill>
    </fill>
  </fills>
  <borders count="6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>
      <protection locked="0"/>
    </xf>
    <xf numFmtId="0" fontId="8" fillId="0" borderId="0" applyNumberFormat="0" applyFill="0" applyBorder="0" applyAlignment="0" applyProtection="0">
      <protection locked="0"/>
    </xf>
  </cellStyleXfs>
  <cellXfs count="147">
    <xf numFmtId="0" fontId="0" fillId="0" borderId="0" xfId="0" applyFont="1" applyAlignment="1">
      <alignment vertical="top"/>
      <protection locked="0"/>
    </xf>
    <xf numFmtId="0" fontId="1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1" fillId="2" borderId="0" xfId="0" applyFont="1" applyFill="1" applyProtection="1"/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vertical="center"/>
    </xf>
    <xf numFmtId="0" fontId="1" fillId="3" borderId="4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>
      <alignment horizontal="left" vertical="center"/>
      <protection locked="0"/>
    </xf>
    <xf numFmtId="4" fontId="4" fillId="2" borderId="11" xfId="0" applyNumberFormat="1" applyFont="1" applyFill="1" applyBorder="1" applyAlignment="1" applyProtection="1">
      <alignment horizontal="left" vertical="center"/>
    </xf>
    <xf numFmtId="4" fontId="4" fillId="2" borderId="12" xfId="0" applyNumberFormat="1" applyFont="1" applyFill="1" applyBorder="1" applyAlignment="1" applyProtection="1">
      <alignment horizontal="left" vertical="center"/>
    </xf>
    <xf numFmtId="0" fontId="4" fillId="3" borderId="13" xfId="0" applyFont="1" applyFill="1" applyBorder="1" applyAlignment="1" applyProtection="1">
      <alignment horizontal="center" vertical="center"/>
    </xf>
    <xf numFmtId="4" fontId="4" fillId="2" borderId="14" xfId="0" applyNumberFormat="1" applyFont="1" applyFill="1" applyBorder="1" applyAlignment="1" applyProtection="1">
      <alignment horizontal="left" vertical="center"/>
    </xf>
    <xf numFmtId="0" fontId="1" fillId="2" borderId="15" xfId="0" applyFont="1" applyFill="1" applyBorder="1" applyAlignment="1" applyProtection="1">
      <alignment vertical="center"/>
    </xf>
    <xf numFmtId="4" fontId="1" fillId="2" borderId="16" xfId="0" applyNumberFormat="1" applyFont="1" applyFill="1" applyBorder="1" applyAlignment="1" applyProtection="1">
      <alignment horizontal="left" vertical="center"/>
    </xf>
    <xf numFmtId="4" fontId="1" fillId="2" borderId="1" xfId="0" applyNumberFormat="1" applyFont="1" applyFill="1" applyBorder="1" applyAlignment="1" applyProtection="1">
      <alignment horizontal="left" vertical="center"/>
    </xf>
    <xf numFmtId="4" fontId="1" fillId="2" borderId="17" xfId="0" applyNumberFormat="1" applyFont="1" applyFill="1" applyBorder="1" applyAlignment="1" applyProtection="1">
      <alignment horizontal="left" vertical="center"/>
    </xf>
    <xf numFmtId="0" fontId="1" fillId="3" borderId="18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>
      <alignment horizontal="left"/>
      <protection locked="0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>
      <alignment horizontal="left"/>
      <protection locked="0"/>
    </xf>
    <xf numFmtId="0" fontId="3" fillId="2" borderId="15" xfId="0" applyFont="1" applyFill="1" applyBorder="1" applyAlignment="1">
      <alignment horizontal="left" vertical="center"/>
      <protection locked="0"/>
    </xf>
    <xf numFmtId="4" fontId="4" fillId="2" borderId="16" xfId="0" applyNumberFormat="1" applyFont="1" applyFill="1" applyBorder="1" applyAlignment="1" applyProtection="1">
      <alignment horizontal="left" vertical="center"/>
    </xf>
    <xf numFmtId="4" fontId="4" fillId="2" borderId="17" xfId="0" applyNumberFormat="1" applyFont="1" applyFill="1" applyBorder="1" applyAlignment="1" applyProtection="1">
      <alignment horizontal="left" vertical="center"/>
    </xf>
    <xf numFmtId="0" fontId="4" fillId="3" borderId="18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19" xfId="0" applyFont="1" applyFill="1" applyBorder="1" applyAlignment="1" applyProtection="1">
      <alignment vertical="center"/>
    </xf>
    <xf numFmtId="0" fontId="1" fillId="3" borderId="20" xfId="0" applyFont="1" applyFill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vertical="center"/>
    </xf>
    <xf numFmtId="4" fontId="4" fillId="2" borderId="22" xfId="0" applyNumberFormat="1" applyFont="1" applyFill="1" applyBorder="1" applyAlignment="1" applyProtection="1">
      <alignment horizontal="left" vertical="center"/>
    </xf>
    <xf numFmtId="4" fontId="4" fillId="2" borderId="23" xfId="0" applyNumberFormat="1" applyFont="1" applyFill="1" applyBorder="1" applyAlignment="1" applyProtection="1">
      <alignment horizontal="left" vertical="center"/>
    </xf>
    <xf numFmtId="4" fontId="4" fillId="2" borderId="7" xfId="0" applyNumberFormat="1" applyFont="1" applyFill="1" applyBorder="1" applyAlignment="1" applyProtection="1">
      <alignment horizontal="left" vertical="center"/>
    </xf>
    <xf numFmtId="0" fontId="1" fillId="3" borderId="7" xfId="0" applyFont="1" applyFill="1" applyBorder="1" applyAlignment="1" applyProtection="1">
      <alignment horizontal="center" vertical="center"/>
    </xf>
    <xf numFmtId="4" fontId="4" fillId="2" borderId="24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>
      <protection locked="0"/>
    </xf>
    <xf numFmtId="0" fontId="3" fillId="2" borderId="25" xfId="0" applyFont="1" applyFill="1" applyBorder="1" applyAlignment="1">
      <alignment horizontal="left" vertical="center"/>
      <protection locked="0"/>
    </xf>
    <xf numFmtId="4" fontId="4" fillId="2" borderId="26" xfId="0" applyNumberFormat="1" applyFont="1" applyFill="1" applyBorder="1" applyAlignment="1" applyProtection="1">
      <alignment horizontal="left" vertical="center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/>
    </xf>
    <xf numFmtId="0" fontId="1" fillId="2" borderId="0" xfId="0" applyFont="1" applyFill="1" applyBorder="1">
      <protection locked="0"/>
    </xf>
    <xf numFmtId="0" fontId="1" fillId="3" borderId="17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left" vertical="center"/>
    </xf>
    <xf numFmtId="0" fontId="3" fillId="2" borderId="15" xfId="0" applyFont="1" applyFill="1" applyBorder="1" applyAlignment="1" applyProtection="1">
      <alignment vertical="center"/>
    </xf>
    <xf numFmtId="0" fontId="1" fillId="3" borderId="27" xfId="0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</xf>
    <xf numFmtId="0" fontId="1" fillId="2" borderId="28" xfId="0" applyFont="1" applyFill="1" applyBorder="1" applyAlignment="1" applyProtection="1">
      <alignment vertical="center"/>
    </xf>
    <xf numFmtId="4" fontId="1" fillId="2" borderId="29" xfId="0" applyNumberFormat="1" applyFont="1" applyFill="1" applyBorder="1" applyAlignment="1" applyProtection="1">
      <alignment horizontal="left" vertical="center"/>
    </xf>
    <xf numFmtId="4" fontId="1" fillId="2" borderId="30" xfId="0" applyNumberFormat="1" applyFont="1" applyFill="1" applyBorder="1" applyAlignment="1" applyProtection="1">
      <alignment horizontal="left" vertical="center"/>
    </xf>
    <xf numFmtId="4" fontId="1" fillId="2" borderId="31" xfId="0" applyNumberFormat="1" applyFont="1" applyFill="1" applyBorder="1" applyAlignment="1" applyProtection="1">
      <alignment horizontal="left" vertical="center"/>
    </xf>
    <xf numFmtId="0" fontId="1" fillId="3" borderId="31" xfId="0" applyFont="1" applyFill="1" applyBorder="1" applyAlignment="1" applyProtection="1">
      <alignment horizontal="center" vertical="center"/>
    </xf>
    <xf numFmtId="4" fontId="1" fillId="2" borderId="27" xfId="0" applyNumberFormat="1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vertical="center"/>
    </xf>
    <xf numFmtId="4" fontId="4" fillId="2" borderId="5" xfId="0" applyNumberFormat="1" applyFont="1" applyFill="1" applyBorder="1" applyAlignment="1" applyProtection="1">
      <alignment horizontal="left" vertical="center"/>
    </xf>
    <xf numFmtId="0" fontId="1" fillId="3" borderId="8" xfId="0" applyFont="1" applyFill="1" applyBorder="1" applyAlignment="1" applyProtection="1">
      <alignment horizontal="center" vertical="center"/>
    </xf>
    <xf numFmtId="4" fontId="1" fillId="2" borderId="0" xfId="0" applyNumberFormat="1" applyFont="1" applyFill="1" applyAlignment="1" applyProtection="1">
      <alignment horizontal="left"/>
    </xf>
    <xf numFmtId="0" fontId="1" fillId="2" borderId="0" xfId="0" applyFont="1" applyFill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left" vertical="center"/>
    </xf>
    <xf numFmtId="4" fontId="1" fillId="2" borderId="6" xfId="0" applyNumberFormat="1" applyFont="1" applyFill="1" applyBorder="1" applyAlignment="1" applyProtection="1">
      <alignment horizontal="left" vertical="center"/>
    </xf>
    <xf numFmtId="4" fontId="1" fillId="2" borderId="7" xfId="0" applyNumberFormat="1" applyFont="1" applyFill="1" applyBorder="1" applyAlignment="1" applyProtection="1">
      <alignment horizontal="left" vertical="center"/>
    </xf>
    <xf numFmtId="0" fontId="7" fillId="3" borderId="8" xfId="0" applyFont="1" applyFill="1" applyBorder="1" applyAlignment="1" applyProtection="1">
      <alignment horizontal="center" vertical="center" wrapText="1"/>
    </xf>
    <xf numFmtId="4" fontId="1" fillId="2" borderId="32" xfId="0" applyNumberFormat="1" applyFont="1" applyFill="1" applyBorder="1" applyAlignment="1" applyProtection="1">
      <alignment horizontal="left" vertical="center"/>
    </xf>
    <xf numFmtId="4" fontId="1" fillId="2" borderId="4" xfId="0" applyNumberFormat="1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horizontal="left" vertical="center" wrapText="1"/>
    </xf>
    <xf numFmtId="0" fontId="3" fillId="2" borderId="33" xfId="0" applyFont="1" applyFill="1" applyBorder="1" applyAlignment="1" applyProtection="1">
      <alignment horizontal="left" vertical="center" wrapText="1"/>
    </xf>
    <xf numFmtId="0" fontId="1" fillId="2" borderId="34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3" fillId="2" borderId="34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1" fillId="2" borderId="35" xfId="0" applyFont="1" applyFill="1" applyBorder="1" applyAlignment="1" applyProtection="1">
      <alignment horizontal="center"/>
    </xf>
    <xf numFmtId="0" fontId="1" fillId="2" borderId="3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>
      <alignment horizontal="center" vertical="top"/>
      <protection locked="0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30" xfId="0" applyFont="1" applyFill="1" applyBorder="1" applyAlignment="1" applyProtection="1">
      <alignment horizontal="left" vertical="center" wrapText="1"/>
    </xf>
    <xf numFmtId="0" fontId="1" fillId="2" borderId="35" xfId="0" applyFont="1" applyFill="1" applyBorder="1" applyAlignment="1" applyProtection="1">
      <alignment horizontal="left" vertical="center" wrapText="1"/>
    </xf>
    <xf numFmtId="0" fontId="1" fillId="2" borderId="37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>
      <alignment horizontal="left" vertical="center"/>
      <protection locked="0"/>
    </xf>
    <xf numFmtId="0" fontId="3" fillId="2" borderId="2" xfId="0" applyFont="1" applyFill="1" applyBorder="1" applyAlignment="1">
      <alignment horizontal="left" vertical="center"/>
      <protection locked="0"/>
    </xf>
    <xf numFmtId="0" fontId="3" fillId="2" borderId="3" xfId="0" applyFont="1" applyFill="1" applyBorder="1" applyAlignment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1" fillId="2" borderId="38" xfId="0" applyFont="1" applyFill="1" applyBorder="1" applyAlignment="1" applyProtection="1">
      <alignment horizontal="left" vertical="center"/>
    </xf>
    <xf numFmtId="0" fontId="1" fillId="2" borderId="39" xfId="0" applyFont="1" applyFill="1" applyBorder="1" applyAlignment="1" applyProtection="1">
      <alignment horizontal="left" vertical="center"/>
    </xf>
    <xf numFmtId="0" fontId="1" fillId="2" borderId="40" xfId="0" applyFont="1" applyFill="1" applyBorder="1" applyAlignment="1" applyProtection="1">
      <alignment horizontal="left" vertical="center"/>
    </xf>
    <xf numFmtId="0" fontId="3" fillId="2" borderId="23" xfId="0" applyFont="1" applyFill="1" applyBorder="1" applyAlignment="1" applyProtection="1">
      <alignment horizontal="left" vertical="center"/>
    </xf>
    <xf numFmtId="0" fontId="3" fillId="2" borderId="41" xfId="0" applyFont="1" applyFill="1" applyBorder="1" applyAlignment="1" applyProtection="1">
      <alignment horizontal="left" vertical="center"/>
    </xf>
    <xf numFmtId="0" fontId="3" fillId="2" borderId="42" xfId="0" applyFont="1" applyFill="1" applyBorder="1" applyAlignment="1" applyProtection="1">
      <alignment horizontal="left" vertical="center"/>
    </xf>
    <xf numFmtId="0" fontId="3" fillId="2" borderId="43" xfId="0" applyFont="1" applyFill="1" applyBorder="1" applyAlignment="1">
      <alignment horizontal="left" vertical="center"/>
      <protection locked="0"/>
    </xf>
    <xf numFmtId="0" fontId="3" fillId="2" borderId="44" xfId="0" applyFont="1" applyFill="1" applyBorder="1" applyAlignment="1">
      <alignment horizontal="left" vertical="center"/>
      <protection locked="0"/>
    </xf>
    <xf numFmtId="0" fontId="3" fillId="2" borderId="45" xfId="0" applyFont="1" applyFill="1" applyBorder="1" applyAlignment="1">
      <alignment horizontal="left" vertical="center"/>
      <protection locked="0"/>
    </xf>
    <xf numFmtId="0" fontId="1" fillId="2" borderId="1" xfId="0" applyFont="1" applyFill="1" applyBorder="1" applyAlignment="1">
      <alignment horizontal="left" vertical="center"/>
      <protection locked="0"/>
    </xf>
    <xf numFmtId="0" fontId="1" fillId="2" borderId="2" xfId="0" applyFont="1" applyFill="1" applyBorder="1" applyAlignment="1">
      <alignment horizontal="left" vertical="center"/>
      <protection locked="0"/>
    </xf>
    <xf numFmtId="0" fontId="1" fillId="2" borderId="3" xfId="0" applyFont="1" applyFill="1" applyBorder="1" applyAlignment="1">
      <alignment horizontal="left" vertical="center"/>
      <protection locked="0"/>
    </xf>
    <xf numFmtId="0" fontId="3" fillId="2" borderId="46" xfId="0" applyFont="1" applyFill="1" applyBorder="1" applyAlignment="1">
      <alignment horizontal="left" vertical="center"/>
      <protection locked="0"/>
    </xf>
    <xf numFmtId="0" fontId="3" fillId="2" borderId="36" xfId="0" applyFont="1" applyFill="1" applyBorder="1" applyAlignment="1">
      <alignment horizontal="left" vertical="center"/>
      <protection locked="0"/>
    </xf>
    <xf numFmtId="0" fontId="3" fillId="2" borderId="47" xfId="0" applyFont="1" applyFill="1" applyBorder="1" applyAlignment="1">
      <alignment horizontal="left" vertical="center"/>
      <protection locked="0"/>
    </xf>
    <xf numFmtId="0" fontId="1" fillId="2" borderId="21" xfId="0" applyFont="1" applyFill="1" applyBorder="1" applyAlignment="1" applyProtection="1">
      <alignment horizontal="center" vertical="center"/>
    </xf>
    <xf numFmtId="0" fontId="1" fillId="2" borderId="48" xfId="0" applyFont="1" applyFill="1" applyBorder="1" applyAlignment="1" applyProtection="1">
      <alignment horizontal="center" vertical="center"/>
    </xf>
    <xf numFmtId="0" fontId="1" fillId="2" borderId="49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/>
    </xf>
    <xf numFmtId="0" fontId="1" fillId="2" borderId="41" xfId="0" applyFont="1" applyFill="1" applyBorder="1" applyAlignment="1" applyProtection="1">
      <alignment horizontal="center" vertical="center"/>
    </xf>
    <xf numFmtId="0" fontId="1" fillId="2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/>
    </xf>
    <xf numFmtId="0" fontId="1" fillId="2" borderId="52" xfId="0" applyFont="1" applyFill="1" applyBorder="1" applyAlignment="1" applyProtection="1">
      <alignment horizontal="center" vertical="center"/>
    </xf>
    <xf numFmtId="0" fontId="1" fillId="2" borderId="53" xfId="0" applyFont="1" applyFill="1" applyBorder="1" applyAlignment="1" applyProtection="1">
      <alignment horizontal="center" vertical="center"/>
    </xf>
    <xf numFmtId="0" fontId="1" fillId="2" borderId="54" xfId="0" applyFont="1" applyFill="1" applyBorder="1" applyAlignment="1" applyProtection="1">
      <alignment horizontal="center" vertical="center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55" xfId="0" applyFont="1" applyFill="1" applyBorder="1" applyAlignment="1" applyProtection="1">
      <alignment horizontal="center" vertical="center" wrapText="1"/>
    </xf>
    <xf numFmtId="0" fontId="1" fillId="2" borderId="56" xfId="0" applyFont="1" applyFill="1" applyBorder="1" applyAlignment="1" applyProtection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/>
    </xf>
    <xf numFmtId="0" fontId="4" fillId="3" borderId="57" xfId="0" applyFont="1" applyFill="1" applyBorder="1" applyAlignment="1" applyProtection="1">
      <alignment horizontal="center" vertical="center"/>
    </xf>
    <xf numFmtId="0" fontId="4" fillId="3" borderId="58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right" vertical="center"/>
    </xf>
    <xf numFmtId="0" fontId="5" fillId="3" borderId="9" xfId="0" applyFont="1" applyFill="1" applyBorder="1" applyAlignment="1" applyProtection="1">
      <alignment horizontal="right" vertical="center"/>
    </xf>
    <xf numFmtId="0" fontId="5" fillId="3" borderId="33" xfId="0" applyFont="1" applyFill="1" applyBorder="1" applyAlignment="1" applyProtection="1">
      <alignment horizontal="right" vertical="center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4" fillId="2" borderId="58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6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8" fillId="2" borderId="1" xfId="1" applyFill="1" applyBorder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left"/>
    </xf>
    <xf numFmtId="0" fontId="3" fillId="2" borderId="36" xfId="0" applyFont="1" applyFill="1" applyBorder="1" applyAlignment="1" applyProtection="1">
      <alignment horizontal="center" vertical="center" wrapText="1"/>
    </xf>
  </cellXfs>
  <cellStyles count="2">
    <cellStyle name="Hipersaitas" xfId="1" builtinId="8"/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mune.sk@vsiluma.l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I115"/>
  <sheetViews>
    <sheetView tabSelected="1" defaultGridColor="0" colorId="9" workbookViewId="0">
      <selection activeCell="AH32" sqref="AH32"/>
    </sheetView>
  </sheetViews>
  <sheetFormatPr defaultRowHeight="12.75" customHeight="1" x14ac:dyDescent="0.2"/>
  <cols>
    <col min="1" max="1" width="2.140625" style="3" customWidth="1"/>
    <col min="2" max="2" width="7.85546875" style="3" customWidth="1"/>
    <col min="3" max="5" width="9.140625" style="3" customWidth="1"/>
    <col min="6" max="6" width="12.7109375" style="3" customWidth="1"/>
    <col min="7" max="10" width="12.5703125" style="3" customWidth="1"/>
    <col min="11" max="11" width="13.85546875" style="3" customWidth="1"/>
    <col min="12" max="16" width="12.5703125" style="3" customWidth="1"/>
    <col min="17" max="17" width="12.5703125" style="1" customWidth="1"/>
    <col min="18" max="18" width="12.5703125" style="3" customWidth="1"/>
    <col min="19" max="19" width="32.140625" style="3" customWidth="1"/>
    <col min="20" max="23" width="9.140625" style="3" customWidth="1"/>
    <col min="24" max="24" width="12.28515625" style="3" customWidth="1"/>
    <col min="25" max="34" width="12.7109375" style="3" customWidth="1"/>
    <col min="35" max="35" width="14.7109375" style="1" customWidth="1"/>
    <col min="36" max="36" width="12.5703125" style="3" customWidth="1"/>
    <col min="37" max="16384" width="9.140625" style="3"/>
  </cols>
  <sheetData>
    <row r="2" spans="2:17" ht="12.75" customHeight="1" x14ac:dyDescent="0.2">
      <c r="B2" s="2"/>
      <c r="H2" s="3" t="s">
        <v>0</v>
      </c>
    </row>
    <row r="3" spans="2:17" ht="12.75" customHeight="1" x14ac:dyDescent="0.2">
      <c r="H3" s="3" t="s">
        <v>1</v>
      </c>
    </row>
    <row r="4" spans="2:17" ht="6" customHeight="1" x14ac:dyDescent="0.2"/>
    <row r="5" spans="2:17" ht="15" customHeight="1" x14ac:dyDescent="0.2">
      <c r="B5" s="84" t="s">
        <v>2</v>
      </c>
      <c r="C5" s="85"/>
      <c r="D5" s="86"/>
      <c r="E5" s="140"/>
      <c r="F5" s="141"/>
      <c r="G5" s="84" t="s">
        <v>3</v>
      </c>
      <c r="H5" s="85"/>
      <c r="I5" s="86"/>
      <c r="J5" s="84"/>
      <c r="K5" s="86"/>
      <c r="L5" s="142"/>
      <c r="M5" s="143"/>
    </row>
    <row r="6" spans="2:17" ht="15" customHeight="1" x14ac:dyDescent="0.2">
      <c r="B6" s="84" t="s">
        <v>4</v>
      </c>
      <c r="C6" s="85"/>
      <c r="D6" s="86"/>
      <c r="E6" s="140" t="s">
        <v>5</v>
      </c>
      <c r="F6" s="141"/>
      <c r="G6" s="84" t="s">
        <v>6</v>
      </c>
      <c r="H6" s="85"/>
      <c r="I6" s="86"/>
      <c r="J6" s="84" t="s">
        <v>181</v>
      </c>
      <c r="K6" s="86"/>
      <c r="L6" s="142"/>
      <c r="M6" s="143"/>
    </row>
    <row r="7" spans="2:17" ht="22.5" customHeight="1" x14ac:dyDescent="0.2">
      <c r="B7" s="84" t="s">
        <v>7</v>
      </c>
      <c r="C7" s="85"/>
      <c r="D7" s="86"/>
      <c r="E7" s="140" t="s">
        <v>8</v>
      </c>
      <c r="F7" s="141"/>
      <c r="G7" s="84" t="s">
        <v>9</v>
      </c>
      <c r="H7" s="85"/>
      <c r="I7" s="86"/>
      <c r="J7" s="84" t="s">
        <v>182</v>
      </c>
      <c r="K7" s="86"/>
      <c r="L7" s="142"/>
      <c r="M7" s="143"/>
    </row>
    <row r="8" spans="2:17" ht="21.75" customHeight="1" x14ac:dyDescent="0.2">
      <c r="B8" s="84" t="s">
        <v>10</v>
      </c>
      <c r="C8" s="85"/>
      <c r="D8" s="86"/>
      <c r="E8" s="84" t="s">
        <v>11</v>
      </c>
      <c r="F8" s="86"/>
      <c r="G8" s="84" t="s">
        <v>12</v>
      </c>
      <c r="H8" s="85"/>
      <c r="I8" s="86"/>
      <c r="J8" s="84" t="s">
        <v>183</v>
      </c>
      <c r="K8" s="86"/>
      <c r="L8" s="142"/>
      <c r="M8" s="143"/>
    </row>
    <row r="9" spans="2:17" ht="12.75" customHeight="1" x14ac:dyDescent="0.2">
      <c r="B9" s="84" t="s">
        <v>12</v>
      </c>
      <c r="C9" s="85"/>
      <c r="D9" s="86"/>
      <c r="E9" s="140"/>
      <c r="F9" s="141"/>
      <c r="G9" s="84" t="s">
        <v>13</v>
      </c>
      <c r="H9" s="85"/>
      <c r="I9" s="86"/>
      <c r="J9" s="84" t="s">
        <v>184</v>
      </c>
      <c r="K9" s="86"/>
      <c r="L9" s="142"/>
      <c r="M9" s="143"/>
    </row>
    <row r="10" spans="2:17" ht="12.75" customHeight="1" x14ac:dyDescent="0.2">
      <c r="B10" s="84" t="s">
        <v>13</v>
      </c>
      <c r="C10" s="85"/>
      <c r="D10" s="86"/>
      <c r="E10" s="140"/>
      <c r="F10" s="141"/>
      <c r="G10" s="84" t="s">
        <v>14</v>
      </c>
      <c r="H10" s="85"/>
      <c r="I10" s="86"/>
      <c r="J10" s="144" t="s">
        <v>185</v>
      </c>
      <c r="K10" s="86"/>
      <c r="L10" s="142"/>
      <c r="M10" s="143"/>
    </row>
    <row r="11" spans="2:17" ht="15" customHeight="1" x14ac:dyDescent="0.2">
      <c r="B11" s="84" t="s">
        <v>15</v>
      </c>
      <c r="C11" s="85"/>
      <c r="D11" s="86"/>
      <c r="E11" s="140"/>
      <c r="F11" s="141"/>
      <c r="G11" s="80"/>
      <c r="H11" s="81"/>
      <c r="I11" s="82"/>
      <c r="J11" s="84"/>
      <c r="K11" s="86"/>
      <c r="L11" s="142"/>
      <c r="M11" s="143"/>
    </row>
    <row r="12" spans="2:17" ht="12.75" customHeight="1" x14ac:dyDescent="0.2">
      <c r="B12" s="84" t="s">
        <v>14</v>
      </c>
      <c r="C12" s="85"/>
      <c r="D12" s="86"/>
      <c r="E12" s="140"/>
      <c r="F12" s="141"/>
      <c r="G12" s="80"/>
      <c r="H12" s="81"/>
      <c r="I12" s="82"/>
      <c r="J12" s="84"/>
      <c r="K12" s="86"/>
      <c r="L12" s="142"/>
      <c r="M12" s="143"/>
    </row>
    <row r="14" spans="2:17" ht="15.75" customHeight="1" x14ac:dyDescent="0.2">
      <c r="B14" s="4"/>
      <c r="C14" s="4"/>
      <c r="D14" s="4"/>
      <c r="E14" s="4"/>
      <c r="F14" s="146" t="s">
        <v>16</v>
      </c>
      <c r="G14" s="146"/>
      <c r="H14" s="75" t="s">
        <v>17</v>
      </c>
      <c r="I14" s="75"/>
      <c r="J14" s="75"/>
      <c r="K14" s="75"/>
      <c r="L14" s="75"/>
      <c r="M14" s="75"/>
      <c r="N14" s="4"/>
      <c r="O14" s="4"/>
      <c r="P14" s="4"/>
      <c r="Q14" s="5"/>
    </row>
    <row r="15" spans="2:17" ht="15.75" customHeight="1" x14ac:dyDescent="0.2">
      <c r="B15" s="5"/>
      <c r="D15" s="5"/>
      <c r="F15" s="76" t="s">
        <v>18</v>
      </c>
      <c r="G15" s="76"/>
      <c r="H15" s="5"/>
      <c r="I15" s="5"/>
      <c r="J15" s="5"/>
      <c r="K15" s="5"/>
      <c r="L15" s="5"/>
      <c r="M15" s="5"/>
      <c r="N15" s="5"/>
      <c r="O15" s="5"/>
      <c r="P15" s="5"/>
      <c r="Q15" s="5"/>
    </row>
    <row r="17" spans="2:35" ht="12.75" customHeight="1" x14ac:dyDescent="0.2">
      <c r="E17" s="78" t="s">
        <v>19</v>
      </c>
      <c r="F17" s="78"/>
      <c r="G17" s="78"/>
    </row>
    <row r="18" spans="2:35" ht="12.75" customHeight="1" x14ac:dyDescent="0.2">
      <c r="E18" s="76" t="s">
        <v>20</v>
      </c>
      <c r="F18" s="76"/>
      <c r="G18" s="76"/>
    </row>
    <row r="19" spans="2:35" ht="4.5" customHeight="1" x14ac:dyDescent="0.2"/>
    <row r="20" spans="2:35" ht="10.5" customHeight="1" x14ac:dyDescent="0.2">
      <c r="B20" s="145" t="s">
        <v>21</v>
      </c>
      <c r="C20" s="145"/>
      <c r="D20" s="145"/>
      <c r="E20" s="145"/>
      <c r="F20" s="145"/>
    </row>
    <row r="21" spans="2:35" ht="12.75" hidden="1" customHeight="1" x14ac:dyDescent="0.2">
      <c r="B21" s="79"/>
      <c r="C21" s="79"/>
      <c r="D21" s="79"/>
      <c r="E21" s="79"/>
      <c r="F21" s="79"/>
    </row>
    <row r="22" spans="2:35" ht="12.75" customHeight="1" x14ac:dyDescent="0.2">
      <c r="B22" s="6"/>
      <c r="C22" s="6"/>
      <c r="D22" s="6"/>
      <c r="E22" s="6"/>
      <c r="F22" s="6"/>
    </row>
    <row r="23" spans="2:35" ht="12.75" customHeight="1" x14ac:dyDescent="0.2">
      <c r="B23" s="3" t="s">
        <v>22</v>
      </c>
      <c r="C23" s="6"/>
      <c r="D23" s="6"/>
      <c r="E23" s="6"/>
      <c r="F23" s="77" t="s">
        <v>23</v>
      </c>
      <c r="G23" s="77"/>
      <c r="AI23" s="3"/>
    </row>
    <row r="24" spans="2:35" ht="13.5" customHeight="1" thickBot="1" x14ac:dyDescent="0.25">
      <c r="AI24" s="3"/>
    </row>
    <row r="25" spans="2:35" s="7" customFormat="1" ht="15" customHeight="1" x14ac:dyDescent="0.25">
      <c r="B25" s="111"/>
      <c r="C25" s="114"/>
      <c r="D25" s="115"/>
      <c r="E25" s="115"/>
      <c r="F25" s="116"/>
      <c r="G25" s="122" t="s">
        <v>24</v>
      </c>
      <c r="H25" s="122" t="s">
        <v>25</v>
      </c>
      <c r="I25" s="122" t="s">
        <v>26</v>
      </c>
      <c r="J25" s="122" t="s">
        <v>27</v>
      </c>
      <c r="K25" s="122" t="s">
        <v>28</v>
      </c>
      <c r="L25" s="122" t="s">
        <v>29</v>
      </c>
      <c r="M25" s="122" t="s">
        <v>30</v>
      </c>
      <c r="N25" s="122" t="s">
        <v>31</v>
      </c>
      <c r="O25" s="131" t="s">
        <v>32</v>
      </c>
      <c r="P25" s="134" t="s">
        <v>33</v>
      </c>
      <c r="Q25" s="125" t="s">
        <v>34</v>
      </c>
      <c r="R25" s="137" t="s">
        <v>35</v>
      </c>
    </row>
    <row r="26" spans="2:35" s="7" customFormat="1" ht="12.75" customHeight="1" x14ac:dyDescent="0.25">
      <c r="B26" s="112"/>
      <c r="C26" s="117"/>
      <c r="D26" s="78"/>
      <c r="E26" s="78"/>
      <c r="F26" s="118"/>
      <c r="G26" s="123"/>
      <c r="H26" s="123"/>
      <c r="I26" s="123"/>
      <c r="J26" s="123"/>
      <c r="K26" s="123"/>
      <c r="L26" s="123"/>
      <c r="M26" s="123"/>
      <c r="N26" s="123"/>
      <c r="O26" s="132"/>
      <c r="P26" s="135"/>
      <c r="Q26" s="126"/>
      <c r="R26" s="138"/>
    </row>
    <row r="27" spans="2:35" s="7" customFormat="1" ht="12.75" customHeight="1" x14ac:dyDescent="0.25">
      <c r="B27" s="112"/>
      <c r="C27" s="117"/>
      <c r="D27" s="78"/>
      <c r="E27" s="78"/>
      <c r="F27" s="118"/>
      <c r="G27" s="123"/>
      <c r="H27" s="123"/>
      <c r="I27" s="123"/>
      <c r="J27" s="123"/>
      <c r="K27" s="123"/>
      <c r="L27" s="123"/>
      <c r="M27" s="123"/>
      <c r="N27" s="123"/>
      <c r="O27" s="132"/>
      <c r="P27" s="135"/>
      <c r="Q27" s="126"/>
      <c r="R27" s="138"/>
    </row>
    <row r="28" spans="2:35" s="7" customFormat="1" ht="12.75" customHeight="1" x14ac:dyDescent="0.25">
      <c r="B28" s="112"/>
      <c r="C28" s="117"/>
      <c r="D28" s="78"/>
      <c r="E28" s="78"/>
      <c r="F28" s="118"/>
      <c r="G28" s="123"/>
      <c r="H28" s="123"/>
      <c r="I28" s="123"/>
      <c r="J28" s="123"/>
      <c r="K28" s="123"/>
      <c r="L28" s="123"/>
      <c r="M28" s="123"/>
      <c r="N28" s="123"/>
      <c r="O28" s="132"/>
      <c r="P28" s="135"/>
      <c r="Q28" s="126"/>
      <c r="R28" s="138"/>
    </row>
    <row r="29" spans="2:35" s="7" customFormat="1" ht="12.75" customHeight="1" x14ac:dyDescent="0.25">
      <c r="B29" s="112"/>
      <c r="C29" s="117"/>
      <c r="D29" s="78"/>
      <c r="E29" s="78"/>
      <c r="F29" s="118"/>
      <c r="G29" s="123"/>
      <c r="H29" s="123"/>
      <c r="I29" s="123"/>
      <c r="J29" s="123"/>
      <c r="K29" s="123"/>
      <c r="L29" s="123"/>
      <c r="M29" s="123"/>
      <c r="N29" s="123"/>
      <c r="O29" s="132"/>
      <c r="P29" s="135"/>
      <c r="Q29" s="126"/>
      <c r="R29" s="138"/>
    </row>
    <row r="30" spans="2:35" s="7" customFormat="1" ht="12.75" customHeight="1" x14ac:dyDescent="0.25">
      <c r="B30" s="112"/>
      <c r="C30" s="117"/>
      <c r="D30" s="78"/>
      <c r="E30" s="78"/>
      <c r="F30" s="118"/>
      <c r="G30" s="123"/>
      <c r="H30" s="123"/>
      <c r="I30" s="123"/>
      <c r="J30" s="123"/>
      <c r="K30" s="123"/>
      <c r="L30" s="123"/>
      <c r="M30" s="123"/>
      <c r="N30" s="123"/>
      <c r="O30" s="132"/>
      <c r="P30" s="135"/>
      <c r="Q30" s="126"/>
      <c r="R30" s="138"/>
    </row>
    <row r="31" spans="2:35" s="7" customFormat="1" ht="13.5" customHeight="1" thickBot="1" x14ac:dyDescent="0.3">
      <c r="B31" s="113"/>
      <c r="C31" s="119"/>
      <c r="D31" s="120"/>
      <c r="E31" s="120"/>
      <c r="F31" s="121"/>
      <c r="G31" s="124"/>
      <c r="H31" s="124"/>
      <c r="I31" s="124"/>
      <c r="J31" s="124"/>
      <c r="K31" s="124"/>
      <c r="L31" s="124"/>
      <c r="M31" s="124"/>
      <c r="N31" s="124"/>
      <c r="O31" s="133"/>
      <c r="P31" s="136"/>
      <c r="Q31" s="127"/>
      <c r="R31" s="139"/>
    </row>
    <row r="32" spans="2:35" s="7" customFormat="1" ht="13.5" customHeight="1" thickBot="1" x14ac:dyDescent="0.3">
      <c r="B32" s="8"/>
      <c r="C32" s="128" t="s">
        <v>34</v>
      </c>
      <c r="D32" s="129"/>
      <c r="E32" s="129"/>
      <c r="F32" s="130"/>
      <c r="G32" s="9" t="s">
        <v>36</v>
      </c>
      <c r="H32" s="9" t="s">
        <v>37</v>
      </c>
      <c r="I32" s="9" t="s">
        <v>38</v>
      </c>
      <c r="J32" s="9" t="s">
        <v>39</v>
      </c>
      <c r="K32" s="9" t="s">
        <v>40</v>
      </c>
      <c r="L32" s="9" t="s">
        <v>41</v>
      </c>
      <c r="M32" s="9" t="s">
        <v>42</v>
      </c>
      <c r="N32" s="9" t="s">
        <v>43</v>
      </c>
      <c r="O32" s="10" t="s">
        <v>44</v>
      </c>
      <c r="P32" s="11" t="s">
        <v>45</v>
      </c>
      <c r="Q32" s="12"/>
      <c r="R32" s="13"/>
    </row>
    <row r="33" spans="2:18" s="7" customFormat="1" ht="15.75" customHeight="1" x14ac:dyDescent="0.25">
      <c r="B33" s="14" t="s">
        <v>46</v>
      </c>
      <c r="C33" s="108" t="s">
        <v>47</v>
      </c>
      <c r="D33" s="109"/>
      <c r="E33" s="109"/>
      <c r="F33" s="110"/>
      <c r="G33" s="15">
        <f t="shared" ref="G33:O33" si="0">G34+G40+G53+G58</f>
        <v>3153486.4199999995</v>
      </c>
      <c r="H33" s="15">
        <f t="shared" si="0"/>
        <v>2632755.0900000003</v>
      </c>
      <c r="I33" s="15">
        <f t="shared" si="0"/>
        <v>3964.1400000000003</v>
      </c>
      <c r="J33" s="15">
        <f t="shared" si="0"/>
        <v>5571</v>
      </c>
      <c r="K33" s="15">
        <f t="shared" si="0"/>
        <v>24471.56</v>
      </c>
      <c r="L33" s="15">
        <f t="shared" si="0"/>
        <v>0</v>
      </c>
      <c r="M33" s="15">
        <f t="shared" si="0"/>
        <v>0</v>
      </c>
      <c r="N33" s="15">
        <f t="shared" si="0"/>
        <v>4525.4800000000005</v>
      </c>
      <c r="O33" s="15">
        <f t="shared" si="0"/>
        <v>909.41</v>
      </c>
      <c r="P33" s="16">
        <f t="shared" ref="P33:P64" si="1">SUM(G33:O33)</f>
        <v>5825683.0999999996</v>
      </c>
      <c r="Q33" s="17" t="s">
        <v>48</v>
      </c>
      <c r="R33" s="18">
        <f>R34+R40+R53+R58</f>
        <v>5511960.1000000015</v>
      </c>
    </row>
    <row r="34" spans="2:18" s="7" customFormat="1" ht="12.75" customHeight="1" x14ac:dyDescent="0.25">
      <c r="B34" s="19" t="s">
        <v>49</v>
      </c>
      <c r="C34" s="80" t="s">
        <v>50</v>
      </c>
      <c r="D34" s="81"/>
      <c r="E34" s="81"/>
      <c r="F34" s="82"/>
      <c r="G34" s="20">
        <f t="shared" ref="G34:O34" si="2">SUM(G35:G39)</f>
        <v>1079.78</v>
      </c>
      <c r="H34" s="20">
        <f t="shared" si="2"/>
        <v>-1160.3599999999999</v>
      </c>
      <c r="I34" s="20">
        <f t="shared" si="2"/>
        <v>2809.76</v>
      </c>
      <c r="J34" s="20">
        <f t="shared" si="2"/>
        <v>-4.2</v>
      </c>
      <c r="K34" s="20">
        <f t="shared" si="2"/>
        <v>57.57</v>
      </c>
      <c r="L34" s="20">
        <f t="shared" si="2"/>
        <v>0</v>
      </c>
      <c r="M34" s="20">
        <f t="shared" si="2"/>
        <v>0</v>
      </c>
      <c r="N34" s="20">
        <f t="shared" si="2"/>
        <v>7.02</v>
      </c>
      <c r="O34" s="21">
        <f t="shared" si="2"/>
        <v>0</v>
      </c>
      <c r="P34" s="22">
        <f t="shared" si="1"/>
        <v>2789.5700000000006</v>
      </c>
      <c r="Q34" s="23"/>
      <c r="R34" s="22">
        <f>SUM(R35:R39)</f>
        <v>1806.32</v>
      </c>
    </row>
    <row r="35" spans="2:18" s="7" customFormat="1" ht="12.75" customHeight="1" x14ac:dyDescent="0.2">
      <c r="B35" s="24" t="s">
        <v>51</v>
      </c>
      <c r="C35" s="105" t="s">
        <v>52</v>
      </c>
      <c r="D35" s="106"/>
      <c r="E35" s="106"/>
      <c r="F35" s="107"/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2">
        <f t="shared" si="1"/>
        <v>0</v>
      </c>
      <c r="Q35" s="23"/>
      <c r="R35" s="22">
        <v>0</v>
      </c>
    </row>
    <row r="36" spans="2:18" s="7" customFormat="1" ht="12.75" customHeight="1" x14ac:dyDescent="0.2">
      <c r="B36" s="24" t="s">
        <v>53</v>
      </c>
      <c r="C36" s="105" t="s">
        <v>54</v>
      </c>
      <c r="D36" s="106"/>
      <c r="E36" s="106"/>
      <c r="F36" s="107"/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2">
        <f t="shared" si="1"/>
        <v>0</v>
      </c>
      <c r="Q36" s="23"/>
      <c r="R36" s="22">
        <v>0</v>
      </c>
    </row>
    <row r="37" spans="2:18" s="7" customFormat="1" ht="12.75" customHeight="1" x14ac:dyDescent="0.2">
      <c r="B37" s="24" t="s">
        <v>55</v>
      </c>
      <c r="C37" s="105" t="s">
        <v>56</v>
      </c>
      <c r="D37" s="106"/>
      <c r="E37" s="106"/>
      <c r="F37" s="107"/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2">
        <f t="shared" si="1"/>
        <v>0</v>
      </c>
      <c r="Q37" s="23"/>
      <c r="R37" s="22">
        <v>0</v>
      </c>
    </row>
    <row r="38" spans="2:18" s="7" customFormat="1" ht="12.75" customHeight="1" x14ac:dyDescent="0.2">
      <c r="B38" s="24" t="s">
        <v>57</v>
      </c>
      <c r="C38" s="105" t="s">
        <v>58</v>
      </c>
      <c r="D38" s="106"/>
      <c r="E38" s="106"/>
      <c r="F38" s="107"/>
      <c r="G38" s="20">
        <v>1079.78</v>
      </c>
      <c r="H38" s="20">
        <v>-1160.3599999999999</v>
      </c>
      <c r="I38" s="20">
        <v>2809.76</v>
      </c>
      <c r="J38" s="20">
        <v>-4.2</v>
      </c>
      <c r="K38" s="20">
        <v>57.57</v>
      </c>
      <c r="L38" s="20">
        <v>0</v>
      </c>
      <c r="M38" s="20">
        <v>0</v>
      </c>
      <c r="N38" s="20">
        <v>7.02</v>
      </c>
      <c r="O38" s="20">
        <v>0</v>
      </c>
      <c r="P38" s="22">
        <f t="shared" si="1"/>
        <v>2789.5700000000006</v>
      </c>
      <c r="Q38" s="23"/>
      <c r="R38" s="22">
        <v>1806.32</v>
      </c>
    </row>
    <row r="39" spans="2:18" s="7" customFormat="1" ht="12.75" customHeight="1" x14ac:dyDescent="0.2">
      <c r="B39" s="24" t="s">
        <v>59</v>
      </c>
      <c r="C39" s="105" t="s">
        <v>60</v>
      </c>
      <c r="D39" s="106"/>
      <c r="E39" s="106"/>
      <c r="F39" s="107"/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2">
        <f t="shared" si="1"/>
        <v>0</v>
      </c>
      <c r="Q39" s="23"/>
      <c r="R39" s="22">
        <v>0</v>
      </c>
    </row>
    <row r="40" spans="2:18" s="7" customFormat="1" ht="12.75" customHeight="1" x14ac:dyDescent="0.25">
      <c r="B40" s="19" t="s">
        <v>61</v>
      </c>
      <c r="C40" s="80" t="s">
        <v>62</v>
      </c>
      <c r="D40" s="81"/>
      <c r="E40" s="81"/>
      <c r="F40" s="82"/>
      <c r="G40" s="20">
        <f t="shared" ref="G40:O40" si="3">G41+G42+G45+G46+G47+G48+G49+G50</f>
        <v>3152406.6399999997</v>
      </c>
      <c r="H40" s="20">
        <f t="shared" si="3"/>
        <v>2633915.4500000002</v>
      </c>
      <c r="I40" s="20">
        <f t="shared" si="3"/>
        <v>1154.3800000000001</v>
      </c>
      <c r="J40" s="20">
        <f t="shared" si="3"/>
        <v>5575.2</v>
      </c>
      <c r="K40" s="20">
        <f t="shared" si="3"/>
        <v>24413.99</v>
      </c>
      <c r="L40" s="20">
        <f t="shared" si="3"/>
        <v>0</v>
      </c>
      <c r="M40" s="20">
        <f t="shared" si="3"/>
        <v>0</v>
      </c>
      <c r="N40" s="20">
        <f t="shared" si="3"/>
        <v>4518.46</v>
      </c>
      <c r="O40" s="20">
        <f t="shared" si="3"/>
        <v>0</v>
      </c>
      <c r="P40" s="22">
        <f t="shared" si="1"/>
        <v>5821984.1200000001</v>
      </c>
      <c r="Q40" s="23"/>
      <c r="R40" s="22">
        <f>R41+R42+R45+R46+R47+R48+R49+R50</f>
        <v>5509244.370000001</v>
      </c>
    </row>
    <row r="41" spans="2:18" s="7" customFormat="1" ht="12.75" customHeight="1" x14ac:dyDescent="0.2">
      <c r="B41" s="24" t="s">
        <v>63</v>
      </c>
      <c r="C41" s="80" t="s">
        <v>64</v>
      </c>
      <c r="D41" s="81"/>
      <c r="E41" s="81"/>
      <c r="F41" s="82"/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2">
        <f t="shared" si="1"/>
        <v>0</v>
      </c>
      <c r="Q41" s="23"/>
      <c r="R41" s="22">
        <v>0</v>
      </c>
    </row>
    <row r="42" spans="2:18" s="7" customFormat="1" ht="12.75" customHeight="1" x14ac:dyDescent="0.2">
      <c r="B42" s="24" t="s">
        <v>65</v>
      </c>
      <c r="C42" s="80" t="s">
        <v>66</v>
      </c>
      <c r="D42" s="81"/>
      <c r="E42" s="81"/>
      <c r="F42" s="82"/>
      <c r="G42" s="20">
        <f t="shared" ref="G42:O42" si="4">SUM(G43:G44)</f>
        <v>1135557.19</v>
      </c>
      <c r="H42" s="20">
        <f t="shared" si="4"/>
        <v>2603765.75</v>
      </c>
      <c r="I42" s="20">
        <f t="shared" si="4"/>
        <v>0</v>
      </c>
      <c r="J42" s="20">
        <f t="shared" si="4"/>
        <v>0</v>
      </c>
      <c r="K42" s="20">
        <f t="shared" si="4"/>
        <v>0</v>
      </c>
      <c r="L42" s="20">
        <f t="shared" si="4"/>
        <v>0</v>
      </c>
      <c r="M42" s="20">
        <f t="shared" si="4"/>
        <v>0</v>
      </c>
      <c r="N42" s="20">
        <f t="shared" si="4"/>
        <v>2860.9700000000003</v>
      </c>
      <c r="O42" s="20">
        <f t="shared" si="4"/>
        <v>0</v>
      </c>
      <c r="P42" s="22">
        <f t="shared" si="1"/>
        <v>3742183.91</v>
      </c>
      <c r="Q42" s="23"/>
      <c r="R42" s="22">
        <v>3469770.2</v>
      </c>
    </row>
    <row r="43" spans="2:18" s="7" customFormat="1" ht="12.75" customHeight="1" x14ac:dyDescent="0.2">
      <c r="B43" s="24" t="s">
        <v>67</v>
      </c>
      <c r="C43" s="80" t="s">
        <v>68</v>
      </c>
      <c r="D43" s="81"/>
      <c r="E43" s="81"/>
      <c r="F43" s="82"/>
      <c r="G43" s="20">
        <v>942247.95</v>
      </c>
      <c r="H43" s="20">
        <v>2927.18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-0.04</v>
      </c>
      <c r="O43" s="20">
        <v>0</v>
      </c>
      <c r="P43" s="22">
        <f t="shared" si="1"/>
        <v>945175.09</v>
      </c>
      <c r="Q43" s="23"/>
      <c r="R43" s="22">
        <v>0</v>
      </c>
    </row>
    <row r="44" spans="2:18" s="7" customFormat="1" ht="15" customHeight="1" x14ac:dyDescent="0.2">
      <c r="B44" s="24" t="s">
        <v>69</v>
      </c>
      <c r="C44" s="84" t="s">
        <v>70</v>
      </c>
      <c r="D44" s="85"/>
      <c r="E44" s="85"/>
      <c r="F44" s="86"/>
      <c r="G44" s="20">
        <v>193309.24</v>
      </c>
      <c r="H44" s="20">
        <v>2600838.5699999998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2861.01</v>
      </c>
      <c r="O44" s="20">
        <v>0</v>
      </c>
      <c r="P44" s="22">
        <f t="shared" si="1"/>
        <v>2797008.8199999994</v>
      </c>
      <c r="Q44" s="23"/>
      <c r="R44" s="22">
        <v>0</v>
      </c>
    </row>
    <row r="45" spans="2:18" s="7" customFormat="1" ht="12.75" customHeight="1" x14ac:dyDescent="0.2">
      <c r="B45" s="24" t="s">
        <v>71</v>
      </c>
      <c r="C45" s="80" t="s">
        <v>72</v>
      </c>
      <c r="D45" s="81"/>
      <c r="E45" s="81"/>
      <c r="F45" s="82"/>
      <c r="G45" s="20">
        <v>1937024.53</v>
      </c>
      <c r="H45" s="20">
        <v>6479.54</v>
      </c>
      <c r="I45" s="20">
        <v>0.08</v>
      </c>
      <c r="J45" s="20">
        <v>5540.64</v>
      </c>
      <c r="K45" s="20">
        <v>24261.33</v>
      </c>
      <c r="L45" s="20">
        <v>0</v>
      </c>
      <c r="M45" s="20">
        <v>0</v>
      </c>
      <c r="N45" s="20">
        <v>1639.95</v>
      </c>
      <c r="O45" s="20">
        <v>0</v>
      </c>
      <c r="P45" s="22">
        <f t="shared" si="1"/>
        <v>1974946.07</v>
      </c>
      <c r="Q45" s="23"/>
      <c r="R45" s="22">
        <v>1935106.95</v>
      </c>
    </row>
    <row r="46" spans="2:18" s="7" customFormat="1" ht="12.75" customHeight="1" x14ac:dyDescent="0.2">
      <c r="B46" s="24" t="s">
        <v>73</v>
      </c>
      <c r="C46" s="80" t="s">
        <v>74</v>
      </c>
      <c r="D46" s="81"/>
      <c r="E46" s="81"/>
      <c r="F46" s="82"/>
      <c r="G46" s="20">
        <v>1789.1</v>
      </c>
      <c r="H46" s="20">
        <v>17507.41</v>
      </c>
      <c r="I46" s="20">
        <v>-0.37</v>
      </c>
      <c r="J46" s="20">
        <v>10.199999999999999</v>
      </c>
      <c r="K46" s="20">
        <v>36.19</v>
      </c>
      <c r="L46" s="20">
        <v>0</v>
      </c>
      <c r="M46" s="20">
        <v>0</v>
      </c>
      <c r="N46" s="20">
        <v>3.03</v>
      </c>
      <c r="O46" s="20">
        <v>0</v>
      </c>
      <c r="P46" s="22">
        <f t="shared" si="1"/>
        <v>19345.559999999998</v>
      </c>
      <c r="Q46" s="23"/>
      <c r="R46" s="22">
        <v>19345.53</v>
      </c>
    </row>
    <row r="47" spans="2:18" s="7" customFormat="1" ht="12.75" customHeight="1" x14ac:dyDescent="0.2">
      <c r="B47" s="24" t="s">
        <v>75</v>
      </c>
      <c r="C47" s="80" t="s">
        <v>76</v>
      </c>
      <c r="D47" s="81"/>
      <c r="E47" s="81"/>
      <c r="F47" s="82"/>
      <c r="G47" s="20">
        <v>78035.820000000007</v>
      </c>
      <c r="H47" s="20">
        <v>6162.75</v>
      </c>
      <c r="I47" s="20">
        <v>1154.67</v>
      </c>
      <c r="J47" s="20">
        <v>24.36</v>
      </c>
      <c r="K47" s="20">
        <v>116.47</v>
      </c>
      <c r="L47" s="20">
        <v>0</v>
      </c>
      <c r="M47" s="20">
        <v>0</v>
      </c>
      <c r="N47" s="20">
        <v>14.51</v>
      </c>
      <c r="O47" s="20">
        <v>0</v>
      </c>
      <c r="P47" s="22">
        <f t="shared" si="1"/>
        <v>85508.58</v>
      </c>
      <c r="Q47" s="23"/>
      <c r="R47" s="22">
        <v>85021.69</v>
      </c>
    </row>
    <row r="48" spans="2:18" s="7" customFormat="1" ht="12.75" customHeight="1" x14ac:dyDescent="0.2">
      <c r="B48" s="24" t="s">
        <v>77</v>
      </c>
      <c r="C48" s="80" t="s">
        <v>78</v>
      </c>
      <c r="D48" s="81"/>
      <c r="E48" s="81"/>
      <c r="F48" s="82"/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2">
        <f t="shared" si="1"/>
        <v>0</v>
      </c>
      <c r="Q48" s="23"/>
      <c r="R48" s="22">
        <v>0</v>
      </c>
    </row>
    <row r="49" spans="2:19" s="7" customFormat="1" ht="12.75" customHeight="1" x14ac:dyDescent="0.2">
      <c r="B49" s="24" t="s">
        <v>79</v>
      </c>
      <c r="C49" s="80" t="s">
        <v>80</v>
      </c>
      <c r="D49" s="81"/>
      <c r="E49" s="81"/>
      <c r="F49" s="82"/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2">
        <f t="shared" si="1"/>
        <v>0</v>
      </c>
      <c r="Q49" s="23"/>
      <c r="R49" s="22">
        <v>0</v>
      </c>
    </row>
    <row r="50" spans="2:19" s="7" customFormat="1" ht="12.75" customHeight="1" x14ac:dyDescent="0.2">
      <c r="B50" s="24" t="s">
        <v>81</v>
      </c>
      <c r="C50" s="80" t="s">
        <v>82</v>
      </c>
      <c r="D50" s="81"/>
      <c r="E50" s="81"/>
      <c r="F50" s="82"/>
      <c r="G50" s="20">
        <f t="shared" ref="G50:O50" si="5">SUM(G51:G52)</f>
        <v>0</v>
      </c>
      <c r="H50" s="20">
        <f t="shared" si="5"/>
        <v>0</v>
      </c>
      <c r="I50" s="20">
        <f t="shared" si="5"/>
        <v>0</v>
      </c>
      <c r="J50" s="20">
        <f t="shared" si="5"/>
        <v>0</v>
      </c>
      <c r="K50" s="20">
        <f t="shared" si="5"/>
        <v>0</v>
      </c>
      <c r="L50" s="20">
        <f t="shared" si="5"/>
        <v>0</v>
      </c>
      <c r="M50" s="20">
        <f t="shared" si="5"/>
        <v>0</v>
      </c>
      <c r="N50" s="20">
        <f t="shared" si="5"/>
        <v>0</v>
      </c>
      <c r="O50" s="20">
        <f t="shared" si="5"/>
        <v>0</v>
      </c>
      <c r="P50" s="22">
        <f t="shared" si="1"/>
        <v>0</v>
      </c>
      <c r="Q50" s="23"/>
      <c r="R50" s="22">
        <f>SUM(R51:R52)</f>
        <v>0</v>
      </c>
    </row>
    <row r="51" spans="2:19" s="7" customFormat="1" ht="12.75" customHeight="1" x14ac:dyDescent="0.2">
      <c r="B51" s="24" t="s">
        <v>83</v>
      </c>
      <c r="C51" s="80" t="s">
        <v>64</v>
      </c>
      <c r="D51" s="81"/>
      <c r="E51" s="81"/>
      <c r="F51" s="82"/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2">
        <f t="shared" si="1"/>
        <v>0</v>
      </c>
      <c r="Q51" s="23"/>
      <c r="R51" s="22">
        <v>0</v>
      </c>
    </row>
    <row r="52" spans="2:19" s="7" customFormat="1" ht="12.75" customHeight="1" x14ac:dyDescent="0.2">
      <c r="B52" s="24" t="s">
        <v>84</v>
      </c>
      <c r="C52" s="80" t="s">
        <v>85</v>
      </c>
      <c r="D52" s="81"/>
      <c r="E52" s="81"/>
      <c r="F52" s="82"/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2">
        <f t="shared" si="1"/>
        <v>0</v>
      </c>
      <c r="Q52" s="23"/>
      <c r="R52" s="22">
        <v>0</v>
      </c>
    </row>
    <row r="53" spans="2:19" s="7" customFormat="1" ht="12.75" customHeight="1" x14ac:dyDescent="0.25">
      <c r="B53" s="19" t="s">
        <v>86</v>
      </c>
      <c r="C53" s="80" t="s">
        <v>87</v>
      </c>
      <c r="D53" s="81"/>
      <c r="E53" s="81"/>
      <c r="F53" s="82"/>
      <c r="G53" s="20">
        <f t="shared" ref="G53:O53" si="6">SUM(G54:G57)</f>
        <v>0</v>
      </c>
      <c r="H53" s="20">
        <f t="shared" si="6"/>
        <v>0</v>
      </c>
      <c r="I53" s="20">
        <f t="shared" si="6"/>
        <v>0</v>
      </c>
      <c r="J53" s="20">
        <f t="shared" si="6"/>
        <v>0</v>
      </c>
      <c r="K53" s="20">
        <f t="shared" si="6"/>
        <v>0</v>
      </c>
      <c r="L53" s="20">
        <f t="shared" si="6"/>
        <v>0</v>
      </c>
      <c r="M53" s="20">
        <f t="shared" si="6"/>
        <v>0</v>
      </c>
      <c r="N53" s="20">
        <f t="shared" si="6"/>
        <v>0</v>
      </c>
      <c r="O53" s="20">
        <f t="shared" si="6"/>
        <v>909.41</v>
      </c>
      <c r="P53" s="22">
        <f t="shared" si="1"/>
        <v>909.41</v>
      </c>
      <c r="Q53" s="23"/>
      <c r="R53" s="22">
        <f>SUM(R54:R57)</f>
        <v>909.41</v>
      </c>
    </row>
    <row r="54" spans="2:19" s="7" customFormat="1" ht="12.75" customHeight="1" x14ac:dyDescent="0.25">
      <c r="B54" s="19" t="s">
        <v>88</v>
      </c>
      <c r="C54" s="80" t="s">
        <v>89</v>
      </c>
      <c r="D54" s="81"/>
      <c r="E54" s="81"/>
      <c r="F54" s="82"/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2">
        <f t="shared" si="1"/>
        <v>0</v>
      </c>
      <c r="Q54" s="23"/>
      <c r="R54" s="22">
        <v>0</v>
      </c>
    </row>
    <row r="55" spans="2:19" s="7" customFormat="1" ht="12.75" customHeight="1" x14ac:dyDescent="0.25">
      <c r="B55" s="19" t="s">
        <v>90</v>
      </c>
      <c r="C55" s="80" t="s">
        <v>91</v>
      </c>
      <c r="D55" s="81"/>
      <c r="E55" s="81"/>
      <c r="F55" s="82"/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2">
        <f t="shared" si="1"/>
        <v>0</v>
      </c>
      <c r="Q55" s="23"/>
      <c r="R55" s="22">
        <v>0</v>
      </c>
      <c r="S55" s="25"/>
    </row>
    <row r="56" spans="2:19" s="7" customFormat="1" ht="12.75" customHeight="1" x14ac:dyDescent="0.25">
      <c r="B56" s="19" t="s">
        <v>92</v>
      </c>
      <c r="C56" s="80" t="s">
        <v>93</v>
      </c>
      <c r="D56" s="81"/>
      <c r="E56" s="81"/>
      <c r="F56" s="82"/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2">
        <f t="shared" si="1"/>
        <v>0</v>
      </c>
      <c r="Q56" s="23"/>
      <c r="R56" s="22">
        <v>0</v>
      </c>
      <c r="S56" s="25"/>
    </row>
    <row r="57" spans="2:19" s="7" customFormat="1" ht="12.75" customHeight="1" x14ac:dyDescent="0.2">
      <c r="B57" s="19" t="s">
        <v>94</v>
      </c>
      <c r="C57" s="80" t="s">
        <v>95</v>
      </c>
      <c r="D57" s="81"/>
      <c r="E57" s="81"/>
      <c r="F57" s="82"/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909.41</v>
      </c>
      <c r="P57" s="22">
        <f t="shared" si="1"/>
        <v>909.41</v>
      </c>
      <c r="Q57" s="23"/>
      <c r="R57" s="22">
        <v>909.41</v>
      </c>
      <c r="S57" s="26"/>
    </row>
    <row r="58" spans="2:19" s="7" customFormat="1" ht="12.75" customHeight="1" x14ac:dyDescent="0.2">
      <c r="B58" s="19" t="s">
        <v>96</v>
      </c>
      <c r="C58" s="80" t="s">
        <v>97</v>
      </c>
      <c r="D58" s="81"/>
      <c r="E58" s="81"/>
      <c r="F58" s="82"/>
      <c r="G58" s="20">
        <f t="shared" ref="G58:O58" si="7">SUM(G59:G60)</f>
        <v>0</v>
      </c>
      <c r="H58" s="20">
        <f t="shared" si="7"/>
        <v>0</v>
      </c>
      <c r="I58" s="20">
        <f t="shared" si="7"/>
        <v>0</v>
      </c>
      <c r="J58" s="20">
        <f t="shared" si="7"/>
        <v>0</v>
      </c>
      <c r="K58" s="20">
        <f t="shared" si="7"/>
        <v>0</v>
      </c>
      <c r="L58" s="20">
        <f t="shared" si="7"/>
        <v>0</v>
      </c>
      <c r="M58" s="20">
        <f t="shared" si="7"/>
        <v>0</v>
      </c>
      <c r="N58" s="20">
        <f t="shared" si="7"/>
        <v>0</v>
      </c>
      <c r="O58" s="20">
        <f t="shared" si="7"/>
        <v>0</v>
      </c>
      <c r="P58" s="22">
        <f t="shared" si="1"/>
        <v>0</v>
      </c>
      <c r="Q58" s="23"/>
      <c r="R58" s="22">
        <f>SUM(R59:R60)</f>
        <v>0</v>
      </c>
      <c r="S58" s="26"/>
    </row>
    <row r="59" spans="2:19" s="7" customFormat="1" ht="12.75" customHeight="1" x14ac:dyDescent="0.2">
      <c r="B59" s="19" t="s">
        <v>98</v>
      </c>
      <c r="C59" s="80" t="s">
        <v>99</v>
      </c>
      <c r="D59" s="81"/>
      <c r="E59" s="81"/>
      <c r="F59" s="82"/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2">
        <f t="shared" si="1"/>
        <v>0</v>
      </c>
      <c r="Q59" s="23"/>
      <c r="R59" s="22">
        <v>0</v>
      </c>
      <c r="S59" s="26"/>
    </row>
    <row r="60" spans="2:19" s="7" customFormat="1" ht="12.75" customHeight="1" x14ac:dyDescent="0.2">
      <c r="B60" s="19" t="s">
        <v>100</v>
      </c>
      <c r="C60" s="80" t="s">
        <v>101</v>
      </c>
      <c r="D60" s="81"/>
      <c r="E60" s="81"/>
      <c r="F60" s="82"/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2">
        <f t="shared" si="1"/>
        <v>0</v>
      </c>
      <c r="Q60" s="23"/>
      <c r="R60" s="22">
        <v>0</v>
      </c>
      <c r="S60" s="26"/>
    </row>
    <row r="61" spans="2:19" s="7" customFormat="1" ht="15.75" customHeight="1" x14ac:dyDescent="0.2">
      <c r="B61" s="27" t="s">
        <v>102</v>
      </c>
      <c r="C61" s="90" t="s">
        <v>103</v>
      </c>
      <c r="D61" s="91"/>
      <c r="E61" s="91"/>
      <c r="F61" s="92"/>
      <c r="G61" s="28">
        <f t="shared" ref="G61:O61" si="8">G62+G71+G75+G79</f>
        <v>866735.96000000008</v>
      </c>
      <c r="H61" s="28">
        <f t="shared" si="8"/>
        <v>214851.11</v>
      </c>
      <c r="I61" s="28">
        <f t="shared" si="8"/>
        <v>11447.35</v>
      </c>
      <c r="J61" s="28">
        <f t="shared" si="8"/>
        <v>47180.97</v>
      </c>
      <c r="K61" s="28">
        <f t="shared" si="8"/>
        <v>64583.77</v>
      </c>
      <c r="L61" s="28">
        <f t="shared" si="8"/>
        <v>0</v>
      </c>
      <c r="M61" s="28">
        <f t="shared" si="8"/>
        <v>0</v>
      </c>
      <c r="N61" s="28">
        <f t="shared" si="8"/>
        <v>2677.9299999999994</v>
      </c>
      <c r="O61" s="28">
        <f t="shared" si="8"/>
        <v>223.8</v>
      </c>
      <c r="P61" s="29">
        <f t="shared" si="1"/>
        <v>1207700.8900000001</v>
      </c>
      <c r="Q61" s="30" t="s">
        <v>104</v>
      </c>
      <c r="R61" s="29">
        <f>R62+R71+R75+R79</f>
        <v>1207700.8899999999</v>
      </c>
      <c r="S61" s="26"/>
    </row>
    <row r="62" spans="2:19" s="7" customFormat="1" ht="30" customHeight="1" x14ac:dyDescent="0.2">
      <c r="B62" s="19" t="s">
        <v>49</v>
      </c>
      <c r="C62" s="84" t="s">
        <v>105</v>
      </c>
      <c r="D62" s="85"/>
      <c r="E62" s="85"/>
      <c r="F62" s="86"/>
      <c r="G62" s="20">
        <f t="shared" ref="G62:O62" si="9">G63+G69+G70</f>
        <v>399663.61000000004</v>
      </c>
      <c r="H62" s="20">
        <f t="shared" si="9"/>
        <v>45234.31</v>
      </c>
      <c r="I62" s="20">
        <f t="shared" si="9"/>
        <v>1329.18</v>
      </c>
      <c r="J62" s="20">
        <f t="shared" si="9"/>
        <v>20358.82</v>
      </c>
      <c r="K62" s="20">
        <f t="shared" si="9"/>
        <v>53296.299999999996</v>
      </c>
      <c r="L62" s="20">
        <f t="shared" si="9"/>
        <v>0</v>
      </c>
      <c r="M62" s="20">
        <f t="shared" si="9"/>
        <v>0</v>
      </c>
      <c r="N62" s="20">
        <f t="shared" si="9"/>
        <v>294.66000000000003</v>
      </c>
      <c r="O62" s="20">
        <f t="shared" si="9"/>
        <v>223.8</v>
      </c>
      <c r="P62" s="22">
        <f t="shared" si="1"/>
        <v>520400.68</v>
      </c>
      <c r="Q62" s="23"/>
      <c r="R62" s="22">
        <f>R63+R69+R70</f>
        <v>520400.67999999993</v>
      </c>
      <c r="S62" s="26"/>
    </row>
    <row r="63" spans="2:19" s="7" customFormat="1" ht="12.75" customHeight="1" x14ac:dyDescent="0.2">
      <c r="B63" s="19" t="s">
        <v>106</v>
      </c>
      <c r="C63" s="80" t="s">
        <v>107</v>
      </c>
      <c r="D63" s="81"/>
      <c r="E63" s="81"/>
      <c r="F63" s="82"/>
      <c r="G63" s="20">
        <f t="shared" ref="G63:O63" si="10">SUM(G64:G68)</f>
        <v>363630.15</v>
      </c>
      <c r="H63" s="20">
        <f t="shared" si="10"/>
        <v>31575.73</v>
      </c>
      <c r="I63" s="20">
        <f t="shared" si="10"/>
        <v>508.08</v>
      </c>
      <c r="J63" s="20">
        <f t="shared" si="10"/>
        <v>18276.5</v>
      </c>
      <c r="K63" s="20">
        <f t="shared" si="10"/>
        <v>52426.35</v>
      </c>
      <c r="L63" s="20">
        <f t="shared" si="10"/>
        <v>0</v>
      </c>
      <c r="M63" s="20">
        <f t="shared" si="10"/>
        <v>0</v>
      </c>
      <c r="N63" s="20">
        <f t="shared" si="10"/>
        <v>98.73</v>
      </c>
      <c r="O63" s="20">
        <f t="shared" si="10"/>
        <v>223.8</v>
      </c>
      <c r="P63" s="22">
        <f t="shared" si="1"/>
        <v>466739.33999999997</v>
      </c>
      <c r="Q63" s="23"/>
      <c r="R63" s="22">
        <f>SUM(R64:R68)</f>
        <v>466739.33999999997</v>
      </c>
      <c r="S63" s="26"/>
    </row>
    <row r="64" spans="2:19" s="7" customFormat="1" ht="12.75" customHeight="1" x14ac:dyDescent="0.2">
      <c r="B64" s="19" t="s">
        <v>108</v>
      </c>
      <c r="C64" s="80" t="s">
        <v>109</v>
      </c>
      <c r="D64" s="81"/>
      <c r="E64" s="81"/>
      <c r="F64" s="82"/>
      <c r="G64" s="20">
        <v>363630.15</v>
      </c>
      <c r="H64" s="20">
        <v>31575.73</v>
      </c>
      <c r="I64" s="20">
        <v>508.08</v>
      </c>
      <c r="J64" s="20">
        <v>18276.5</v>
      </c>
      <c r="K64" s="20">
        <v>52426.35</v>
      </c>
      <c r="L64" s="20">
        <v>0</v>
      </c>
      <c r="M64" s="20">
        <v>0</v>
      </c>
      <c r="N64" s="20">
        <v>98.73</v>
      </c>
      <c r="O64" s="20">
        <v>0</v>
      </c>
      <c r="P64" s="22">
        <f t="shared" si="1"/>
        <v>466515.54</v>
      </c>
      <c r="Q64" s="23"/>
      <c r="R64" s="22">
        <v>466515.54</v>
      </c>
      <c r="S64" s="26"/>
    </row>
    <row r="65" spans="2:35" s="7" customFormat="1" ht="12.75" customHeight="1" x14ac:dyDescent="0.2">
      <c r="B65" s="19" t="s">
        <v>110</v>
      </c>
      <c r="C65" s="80" t="s">
        <v>111</v>
      </c>
      <c r="D65" s="81"/>
      <c r="E65" s="81"/>
      <c r="F65" s="82"/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2">
        <f t="shared" ref="P65:P96" si="11">SUM(G65:O65)</f>
        <v>0</v>
      </c>
      <c r="Q65" s="23"/>
      <c r="R65" s="22">
        <v>0</v>
      </c>
      <c r="S65" s="26"/>
    </row>
    <row r="66" spans="2:35" s="7" customFormat="1" ht="12.75" customHeight="1" x14ac:dyDescent="0.2">
      <c r="B66" s="19" t="s">
        <v>112</v>
      </c>
      <c r="C66" s="80" t="s">
        <v>113</v>
      </c>
      <c r="D66" s="81"/>
      <c r="E66" s="81"/>
      <c r="F66" s="82"/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2">
        <f t="shared" si="11"/>
        <v>0</v>
      </c>
      <c r="Q66" s="23"/>
      <c r="R66" s="22">
        <v>0</v>
      </c>
      <c r="S66" s="26"/>
    </row>
    <row r="67" spans="2:35" s="7" customFormat="1" ht="12.75" customHeight="1" x14ac:dyDescent="0.2">
      <c r="B67" s="19" t="s">
        <v>114</v>
      </c>
      <c r="C67" s="80" t="s">
        <v>115</v>
      </c>
      <c r="D67" s="81"/>
      <c r="E67" s="81"/>
      <c r="F67" s="82"/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223.8</v>
      </c>
      <c r="P67" s="22">
        <f t="shared" si="11"/>
        <v>223.8</v>
      </c>
      <c r="Q67" s="23"/>
      <c r="R67" s="22">
        <v>223.8</v>
      </c>
      <c r="S67" s="26"/>
    </row>
    <row r="68" spans="2:35" s="7" customFormat="1" ht="12.75" customHeight="1" x14ac:dyDescent="0.2">
      <c r="B68" s="19" t="s">
        <v>116</v>
      </c>
      <c r="C68" s="80" t="s">
        <v>117</v>
      </c>
      <c r="D68" s="81"/>
      <c r="E68" s="81"/>
      <c r="F68" s="82"/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2">
        <f t="shared" si="11"/>
        <v>0</v>
      </c>
      <c r="Q68" s="23"/>
      <c r="R68" s="22">
        <v>0</v>
      </c>
      <c r="S68" s="26"/>
    </row>
    <row r="69" spans="2:35" s="7" customFormat="1" ht="12.75" customHeight="1" x14ac:dyDescent="0.25">
      <c r="B69" s="19" t="s">
        <v>118</v>
      </c>
      <c r="C69" s="80" t="s">
        <v>119</v>
      </c>
      <c r="D69" s="81"/>
      <c r="E69" s="81"/>
      <c r="F69" s="82"/>
      <c r="G69" s="20">
        <v>36033.46</v>
      </c>
      <c r="H69" s="20">
        <v>13658.58</v>
      </c>
      <c r="I69" s="20">
        <v>821.1</v>
      </c>
      <c r="J69" s="20">
        <v>2082.3200000000002</v>
      </c>
      <c r="K69" s="20">
        <v>869.95</v>
      </c>
      <c r="L69" s="20">
        <v>0</v>
      </c>
      <c r="M69" s="20">
        <v>0</v>
      </c>
      <c r="N69" s="20">
        <v>195.93</v>
      </c>
      <c r="O69" s="20">
        <v>0</v>
      </c>
      <c r="P69" s="22">
        <f t="shared" si="11"/>
        <v>53661.34</v>
      </c>
      <c r="Q69" s="23"/>
      <c r="R69" s="22">
        <v>53661.34</v>
      </c>
      <c r="S69" s="31"/>
    </row>
    <row r="70" spans="2:35" s="7" customFormat="1" ht="12.75" customHeight="1" x14ac:dyDescent="0.2">
      <c r="B70" s="19" t="s">
        <v>120</v>
      </c>
      <c r="C70" s="80" t="s">
        <v>121</v>
      </c>
      <c r="D70" s="81"/>
      <c r="E70" s="81"/>
      <c r="F70" s="82"/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2">
        <f t="shared" si="11"/>
        <v>0</v>
      </c>
      <c r="Q70" s="23"/>
      <c r="R70" s="22">
        <v>0</v>
      </c>
      <c r="S70" s="26"/>
    </row>
    <row r="71" spans="2:35" s="7" customFormat="1" ht="12.75" customHeight="1" x14ac:dyDescent="0.2">
      <c r="B71" s="19" t="s">
        <v>61</v>
      </c>
      <c r="C71" s="80" t="s">
        <v>122</v>
      </c>
      <c r="D71" s="81"/>
      <c r="E71" s="81"/>
      <c r="F71" s="82"/>
      <c r="G71" s="20">
        <f t="shared" ref="G71:O71" si="12">G72+G73+G74</f>
        <v>412786</v>
      </c>
      <c r="H71" s="20">
        <f t="shared" si="12"/>
        <v>156467.78</v>
      </c>
      <c r="I71" s="20">
        <f t="shared" si="12"/>
        <v>9406.2000000000007</v>
      </c>
      <c r="J71" s="20">
        <f t="shared" si="12"/>
        <v>23854.28</v>
      </c>
      <c r="K71" s="20">
        <f t="shared" si="12"/>
        <v>9965.86</v>
      </c>
      <c r="L71" s="20">
        <f t="shared" si="12"/>
        <v>0</v>
      </c>
      <c r="M71" s="20">
        <f t="shared" si="12"/>
        <v>0</v>
      </c>
      <c r="N71" s="20">
        <f t="shared" si="12"/>
        <v>2244.5499999999997</v>
      </c>
      <c r="O71" s="20">
        <f t="shared" si="12"/>
        <v>0</v>
      </c>
      <c r="P71" s="22">
        <f t="shared" si="11"/>
        <v>614724.67000000004</v>
      </c>
      <c r="Q71" s="23"/>
      <c r="R71" s="22">
        <f>R72+R73+R74</f>
        <v>614724.66999999993</v>
      </c>
      <c r="S71" s="26"/>
    </row>
    <row r="72" spans="2:35" s="7" customFormat="1" ht="12.75" customHeight="1" x14ac:dyDescent="0.2">
      <c r="B72" s="19" t="s">
        <v>123</v>
      </c>
      <c r="C72" s="80" t="s">
        <v>124</v>
      </c>
      <c r="D72" s="81"/>
      <c r="E72" s="81"/>
      <c r="F72" s="82"/>
      <c r="G72" s="20">
        <v>401478.7</v>
      </c>
      <c r="H72" s="20">
        <v>152181.71</v>
      </c>
      <c r="I72" s="20">
        <v>9148.5400000000009</v>
      </c>
      <c r="J72" s="20">
        <v>23200.85</v>
      </c>
      <c r="K72" s="20">
        <v>9692.8700000000008</v>
      </c>
      <c r="L72" s="20">
        <v>0</v>
      </c>
      <c r="M72" s="20">
        <v>0</v>
      </c>
      <c r="N72" s="20">
        <v>2183.06</v>
      </c>
      <c r="O72" s="20">
        <v>0</v>
      </c>
      <c r="P72" s="22">
        <f t="shared" si="11"/>
        <v>597885.7300000001</v>
      </c>
      <c r="Q72" s="23"/>
      <c r="R72" s="22">
        <v>597885.73</v>
      </c>
      <c r="S72" s="26"/>
    </row>
    <row r="73" spans="2:35" s="7" customFormat="1" ht="12.75" customHeight="1" x14ac:dyDescent="0.2">
      <c r="B73" s="19" t="s">
        <v>125</v>
      </c>
      <c r="C73" s="80" t="s">
        <v>126</v>
      </c>
      <c r="D73" s="81"/>
      <c r="E73" s="81"/>
      <c r="F73" s="82"/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2">
        <f t="shared" si="11"/>
        <v>0</v>
      </c>
      <c r="Q73" s="23"/>
      <c r="R73" s="22">
        <v>0</v>
      </c>
      <c r="S73" s="26"/>
    </row>
    <row r="74" spans="2:35" s="7" customFormat="1" ht="12.75" customHeight="1" x14ac:dyDescent="0.2">
      <c r="B74" s="19" t="s">
        <v>127</v>
      </c>
      <c r="C74" s="80" t="s">
        <v>128</v>
      </c>
      <c r="D74" s="81"/>
      <c r="E74" s="81"/>
      <c r="F74" s="82"/>
      <c r="G74" s="20">
        <v>11307.3</v>
      </c>
      <c r="H74" s="20">
        <v>4286.07</v>
      </c>
      <c r="I74" s="20">
        <v>257.66000000000003</v>
      </c>
      <c r="J74" s="20">
        <v>653.42999999999995</v>
      </c>
      <c r="K74" s="20">
        <v>272.99</v>
      </c>
      <c r="L74" s="20">
        <v>0</v>
      </c>
      <c r="M74" s="20">
        <v>0</v>
      </c>
      <c r="N74" s="20">
        <v>61.49</v>
      </c>
      <c r="O74" s="20">
        <v>0</v>
      </c>
      <c r="P74" s="22">
        <f t="shared" si="11"/>
        <v>16838.940000000002</v>
      </c>
      <c r="Q74" s="23"/>
      <c r="R74" s="22">
        <v>16838.939999999999</v>
      </c>
      <c r="S74" s="26"/>
    </row>
    <row r="75" spans="2:35" s="7" customFormat="1" ht="12.75" customHeight="1" x14ac:dyDescent="0.2">
      <c r="B75" s="19" t="s">
        <v>86</v>
      </c>
      <c r="C75" s="80" t="s">
        <v>129</v>
      </c>
      <c r="D75" s="81"/>
      <c r="E75" s="81"/>
      <c r="F75" s="82"/>
      <c r="G75" s="20">
        <f t="shared" ref="G75:O75" si="13">SUM(G76:G78)</f>
        <v>0</v>
      </c>
      <c r="H75" s="20">
        <f t="shared" si="13"/>
        <v>0</v>
      </c>
      <c r="I75" s="20">
        <f t="shared" si="13"/>
        <v>0</v>
      </c>
      <c r="J75" s="20">
        <f t="shared" si="13"/>
        <v>0</v>
      </c>
      <c r="K75" s="20">
        <f t="shared" si="13"/>
        <v>0</v>
      </c>
      <c r="L75" s="20">
        <f t="shared" si="13"/>
        <v>0</v>
      </c>
      <c r="M75" s="20">
        <f t="shared" si="13"/>
        <v>0</v>
      </c>
      <c r="N75" s="20">
        <f t="shared" si="13"/>
        <v>0</v>
      </c>
      <c r="O75" s="20">
        <f t="shared" si="13"/>
        <v>0</v>
      </c>
      <c r="P75" s="22">
        <f t="shared" si="11"/>
        <v>0</v>
      </c>
      <c r="Q75" s="23"/>
      <c r="R75" s="22">
        <f>SUM(R76:R78)</f>
        <v>0</v>
      </c>
      <c r="S75" s="26"/>
    </row>
    <row r="76" spans="2:35" s="7" customFormat="1" ht="12.75" customHeight="1" x14ac:dyDescent="0.2">
      <c r="B76" s="19" t="s">
        <v>88</v>
      </c>
      <c r="C76" s="80" t="s">
        <v>130</v>
      </c>
      <c r="D76" s="81"/>
      <c r="E76" s="81"/>
      <c r="F76" s="82"/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2">
        <f t="shared" si="11"/>
        <v>0</v>
      </c>
      <c r="Q76" s="23"/>
      <c r="R76" s="22">
        <v>0</v>
      </c>
      <c r="S76" s="26"/>
    </row>
    <row r="77" spans="2:35" s="7" customFormat="1" ht="12.75" customHeight="1" x14ac:dyDescent="0.2">
      <c r="B77" s="19" t="s">
        <v>90</v>
      </c>
      <c r="C77" s="80" t="s">
        <v>131</v>
      </c>
      <c r="D77" s="81"/>
      <c r="E77" s="81"/>
      <c r="F77" s="82"/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2">
        <f t="shared" si="11"/>
        <v>0</v>
      </c>
      <c r="Q77" s="23"/>
      <c r="R77" s="22">
        <v>0</v>
      </c>
      <c r="S77" s="26"/>
    </row>
    <row r="78" spans="2:35" ht="12.75" customHeight="1" x14ac:dyDescent="0.2">
      <c r="B78" s="19" t="s">
        <v>92</v>
      </c>
      <c r="C78" s="80" t="s">
        <v>132</v>
      </c>
      <c r="D78" s="81"/>
      <c r="E78" s="81"/>
      <c r="F78" s="82"/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2">
        <f t="shared" si="11"/>
        <v>0</v>
      </c>
      <c r="Q78" s="23"/>
      <c r="R78" s="22">
        <v>0</v>
      </c>
      <c r="S78" s="26"/>
      <c r="AI78" s="3"/>
    </row>
    <row r="79" spans="2:35" ht="13.5" customHeight="1" thickBot="1" x14ac:dyDescent="0.25">
      <c r="B79" s="32" t="s">
        <v>96</v>
      </c>
      <c r="C79" s="96" t="s">
        <v>133</v>
      </c>
      <c r="D79" s="97"/>
      <c r="E79" s="97"/>
      <c r="F79" s="98"/>
      <c r="G79" s="20">
        <v>54286.35</v>
      </c>
      <c r="H79" s="20">
        <v>13149.02</v>
      </c>
      <c r="I79" s="20">
        <v>711.97</v>
      </c>
      <c r="J79" s="20">
        <v>2967.87</v>
      </c>
      <c r="K79" s="20">
        <v>1321.61</v>
      </c>
      <c r="L79" s="20">
        <v>0</v>
      </c>
      <c r="M79" s="20">
        <v>0</v>
      </c>
      <c r="N79" s="20">
        <v>138.72</v>
      </c>
      <c r="O79" s="20">
        <v>0</v>
      </c>
      <c r="P79" s="22">
        <f t="shared" si="11"/>
        <v>72575.539999999994</v>
      </c>
      <c r="Q79" s="33"/>
      <c r="R79" s="22">
        <v>72575.539999999994</v>
      </c>
      <c r="S79" s="26"/>
      <c r="AI79" s="3"/>
    </row>
    <row r="80" spans="2:35" ht="16.5" customHeight="1" thickBot="1" x14ac:dyDescent="0.3">
      <c r="B80" s="34"/>
      <c r="C80" s="99" t="s">
        <v>134</v>
      </c>
      <c r="D80" s="100"/>
      <c r="E80" s="100"/>
      <c r="F80" s="101"/>
      <c r="G80" s="35">
        <f t="shared" ref="G80:O80" si="14">G33+G61</f>
        <v>4020222.3799999994</v>
      </c>
      <c r="H80" s="35">
        <f t="shared" si="14"/>
        <v>2847606.2</v>
      </c>
      <c r="I80" s="35">
        <f t="shared" si="14"/>
        <v>15411.490000000002</v>
      </c>
      <c r="J80" s="35">
        <f t="shared" si="14"/>
        <v>52751.97</v>
      </c>
      <c r="K80" s="35">
        <f t="shared" si="14"/>
        <v>89055.33</v>
      </c>
      <c r="L80" s="35">
        <f t="shared" si="14"/>
        <v>0</v>
      </c>
      <c r="M80" s="35">
        <f t="shared" si="14"/>
        <v>0</v>
      </c>
      <c r="N80" s="35">
        <f t="shared" si="14"/>
        <v>7203.41</v>
      </c>
      <c r="O80" s="36">
        <f t="shared" si="14"/>
        <v>1133.21</v>
      </c>
      <c r="P80" s="37">
        <f t="shared" si="11"/>
        <v>7033383.9900000002</v>
      </c>
      <c r="Q80" s="38"/>
      <c r="R80" s="39">
        <f>R33+R61</f>
        <v>6719660.9900000012</v>
      </c>
      <c r="S80" s="40"/>
      <c r="AI80" s="3"/>
    </row>
    <row r="81" spans="2:35" ht="15.75" customHeight="1" x14ac:dyDescent="0.25">
      <c r="B81" s="41" t="s">
        <v>135</v>
      </c>
      <c r="C81" s="102" t="s">
        <v>136</v>
      </c>
      <c r="D81" s="103"/>
      <c r="E81" s="103"/>
      <c r="F81" s="104"/>
      <c r="G81" s="42">
        <f t="shared" ref="G81:O81" si="15">SUM(G82:G84,G87)</f>
        <v>1388262.5618535669</v>
      </c>
      <c r="H81" s="42">
        <f t="shared" si="15"/>
        <v>1611675.340039918</v>
      </c>
      <c r="I81" s="42">
        <f t="shared" si="15"/>
        <v>9411.7511229688771</v>
      </c>
      <c r="J81" s="42">
        <f t="shared" si="15"/>
        <v>13090.619598736572</v>
      </c>
      <c r="K81" s="42">
        <f t="shared" si="15"/>
        <v>73043.388830389333</v>
      </c>
      <c r="L81" s="42">
        <f t="shared" si="15"/>
        <v>0</v>
      </c>
      <c r="M81" s="42">
        <f t="shared" si="15"/>
        <v>0</v>
      </c>
      <c r="N81" s="42">
        <f t="shared" si="15"/>
        <v>5820.8279215995672</v>
      </c>
      <c r="O81" s="42">
        <f t="shared" si="15"/>
        <v>0.19063282022774136</v>
      </c>
      <c r="P81" s="39">
        <f t="shared" si="11"/>
        <v>3101304.6799999992</v>
      </c>
      <c r="Q81" s="43"/>
      <c r="R81" s="18">
        <f>SUM(R82:R84,R87)</f>
        <v>3101304.6799999997</v>
      </c>
      <c r="S81" s="40"/>
      <c r="AI81" s="3"/>
    </row>
    <row r="82" spans="2:35" ht="12.75" customHeight="1" x14ac:dyDescent="0.2">
      <c r="B82" s="19" t="s">
        <v>49</v>
      </c>
      <c r="C82" s="80" t="s">
        <v>137</v>
      </c>
      <c r="D82" s="81"/>
      <c r="E82" s="81"/>
      <c r="F82" s="82"/>
      <c r="G82" s="20">
        <f t="shared" ref="G82:O82" si="16">(G$33+G$61-G$89-G$88)/(1E-20+($P$33+$P$61-$P$88-$P$89))*$R$82</f>
        <v>1462472.1273973973</v>
      </c>
      <c r="H82" s="20">
        <f t="shared" si="16"/>
        <v>1697827.4340806727</v>
      </c>
      <c r="I82" s="20">
        <f t="shared" si="16"/>
        <v>9914.8562134855001</v>
      </c>
      <c r="J82" s="20">
        <f t="shared" si="16"/>
        <v>13790.37857792041</v>
      </c>
      <c r="K82" s="20">
        <f t="shared" si="16"/>
        <v>76947.922669949883</v>
      </c>
      <c r="L82" s="20">
        <f t="shared" si="16"/>
        <v>0</v>
      </c>
      <c r="M82" s="20">
        <f t="shared" si="16"/>
        <v>0</v>
      </c>
      <c r="N82" s="20">
        <f t="shared" si="16"/>
        <v>6131.9802374774508</v>
      </c>
      <c r="O82" s="20">
        <f t="shared" si="16"/>
        <v>0.20082309630102785</v>
      </c>
      <c r="P82" s="22">
        <f t="shared" si="11"/>
        <v>3267084.8999999994</v>
      </c>
      <c r="Q82" s="44" t="s">
        <v>138</v>
      </c>
      <c r="R82" s="22">
        <v>3267084.9</v>
      </c>
      <c r="S82" s="45"/>
      <c r="AI82" s="3"/>
    </row>
    <row r="83" spans="2:35" ht="15.75" customHeight="1" x14ac:dyDescent="0.25">
      <c r="B83" s="19" t="s">
        <v>61</v>
      </c>
      <c r="C83" s="80" t="s">
        <v>139</v>
      </c>
      <c r="D83" s="81"/>
      <c r="E83" s="81"/>
      <c r="F83" s="82"/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f>R83</f>
        <v>0</v>
      </c>
      <c r="P83" s="22">
        <f t="shared" si="11"/>
        <v>0</v>
      </c>
      <c r="Q83" s="44" t="s">
        <v>140</v>
      </c>
      <c r="R83" s="22">
        <v>0</v>
      </c>
      <c r="S83" s="40"/>
      <c r="AI83" s="3"/>
    </row>
    <row r="84" spans="2:35" ht="15.75" customHeight="1" x14ac:dyDescent="0.25">
      <c r="B84" s="19" t="s">
        <v>86</v>
      </c>
      <c r="C84" s="80" t="s">
        <v>141</v>
      </c>
      <c r="D84" s="81"/>
      <c r="E84" s="81"/>
      <c r="F84" s="82"/>
      <c r="G84" s="20">
        <f t="shared" ref="G84:O84" si="17">SUM(G85:G86)</f>
        <v>0</v>
      </c>
      <c r="H84" s="20">
        <f t="shared" si="17"/>
        <v>0</v>
      </c>
      <c r="I84" s="20">
        <f t="shared" si="17"/>
        <v>0</v>
      </c>
      <c r="J84" s="20">
        <f t="shared" si="17"/>
        <v>0</v>
      </c>
      <c r="K84" s="20">
        <f t="shared" si="17"/>
        <v>0</v>
      </c>
      <c r="L84" s="20">
        <f t="shared" si="17"/>
        <v>0</v>
      </c>
      <c r="M84" s="20">
        <f t="shared" si="17"/>
        <v>0</v>
      </c>
      <c r="N84" s="20">
        <f t="shared" si="17"/>
        <v>0</v>
      </c>
      <c r="O84" s="21">
        <f t="shared" si="17"/>
        <v>0</v>
      </c>
      <c r="P84" s="22">
        <f t="shared" si="11"/>
        <v>0</v>
      </c>
      <c r="Q84" s="44" t="s">
        <v>142</v>
      </c>
      <c r="R84" s="22">
        <f>SUM(R85:R86)</f>
        <v>0</v>
      </c>
      <c r="S84" s="40"/>
      <c r="AI84" s="3"/>
    </row>
    <row r="85" spans="2:35" ht="15.75" customHeight="1" x14ac:dyDescent="0.25">
      <c r="B85" s="19" t="s">
        <v>88</v>
      </c>
      <c r="C85" s="80" t="s">
        <v>143</v>
      </c>
      <c r="D85" s="81"/>
      <c r="E85" s="81"/>
      <c r="F85" s="82"/>
      <c r="G85" s="20">
        <f t="shared" ref="G85:O85" si="18">(G$33+G$61-G$89-G$88)/(1E-20+($P$33+$P$61-$P$88-$P$89))*$R$85</f>
        <v>0</v>
      </c>
      <c r="H85" s="20">
        <f t="shared" si="18"/>
        <v>0</v>
      </c>
      <c r="I85" s="20">
        <f t="shared" si="18"/>
        <v>0</v>
      </c>
      <c r="J85" s="20">
        <f t="shared" si="18"/>
        <v>0</v>
      </c>
      <c r="K85" s="20">
        <f t="shared" si="18"/>
        <v>0</v>
      </c>
      <c r="L85" s="20">
        <f t="shared" si="18"/>
        <v>0</v>
      </c>
      <c r="M85" s="20">
        <f t="shared" si="18"/>
        <v>0</v>
      </c>
      <c r="N85" s="20">
        <f t="shared" si="18"/>
        <v>0</v>
      </c>
      <c r="O85" s="20">
        <f t="shared" si="18"/>
        <v>0</v>
      </c>
      <c r="P85" s="22">
        <f t="shared" si="11"/>
        <v>0</v>
      </c>
      <c r="Q85" s="46"/>
      <c r="R85" s="22">
        <v>0</v>
      </c>
      <c r="S85" s="40"/>
      <c r="AI85" s="3"/>
    </row>
    <row r="86" spans="2:35" ht="15.75" customHeight="1" x14ac:dyDescent="0.25">
      <c r="B86" s="19" t="s">
        <v>90</v>
      </c>
      <c r="C86" s="80" t="s">
        <v>144</v>
      </c>
      <c r="D86" s="81"/>
      <c r="E86" s="81"/>
      <c r="F86" s="82"/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f>R86</f>
        <v>0</v>
      </c>
      <c r="P86" s="22">
        <f t="shared" si="11"/>
        <v>0</v>
      </c>
      <c r="Q86" s="46"/>
      <c r="R86" s="22">
        <v>0</v>
      </c>
      <c r="S86" s="40"/>
      <c r="AI86" s="3"/>
    </row>
    <row r="87" spans="2:35" ht="15.75" customHeight="1" x14ac:dyDescent="0.25">
      <c r="B87" s="19" t="s">
        <v>96</v>
      </c>
      <c r="C87" s="80" t="s">
        <v>145</v>
      </c>
      <c r="D87" s="81"/>
      <c r="E87" s="81"/>
      <c r="F87" s="82"/>
      <c r="G87" s="20">
        <f t="shared" ref="G87:O87" si="19">(G$33+G$61-G$89-G$88)/(1E-20+($P$33+$P$61-$P$88-$P$89))*$R$87</f>
        <v>-74209.56554383038</v>
      </c>
      <c r="H87" s="20">
        <f t="shared" si="19"/>
        <v>-86152.09404075463</v>
      </c>
      <c r="I87" s="20">
        <f t="shared" si="19"/>
        <v>-503.10509051662325</v>
      </c>
      <c r="J87" s="20">
        <f t="shared" si="19"/>
        <v>-699.75897918383839</v>
      </c>
      <c r="K87" s="20">
        <f t="shared" si="19"/>
        <v>-3904.5338395605449</v>
      </c>
      <c r="L87" s="20">
        <f t="shared" si="19"/>
        <v>0</v>
      </c>
      <c r="M87" s="20">
        <f t="shared" si="19"/>
        <v>0</v>
      </c>
      <c r="N87" s="20">
        <f t="shared" si="19"/>
        <v>-311.15231587788367</v>
      </c>
      <c r="O87" s="20">
        <f t="shared" si="19"/>
        <v>-1.019027607328649E-2</v>
      </c>
      <c r="P87" s="22">
        <f t="shared" si="11"/>
        <v>-165780.21999999994</v>
      </c>
      <c r="Q87" s="47"/>
      <c r="R87" s="22">
        <v>-165780.22</v>
      </c>
      <c r="S87" s="40"/>
      <c r="AI87" s="3"/>
    </row>
    <row r="88" spans="2:35" ht="15.75" customHeight="1" x14ac:dyDescent="0.2">
      <c r="B88" s="27" t="s">
        <v>146</v>
      </c>
      <c r="C88" s="90" t="s">
        <v>147</v>
      </c>
      <c r="D88" s="91"/>
      <c r="E88" s="91"/>
      <c r="F88" s="92"/>
      <c r="G88" s="28">
        <v>1005639.05</v>
      </c>
      <c r="H88" s="28">
        <v>898360.04</v>
      </c>
      <c r="I88" s="28">
        <v>0</v>
      </c>
      <c r="J88" s="28">
        <v>0</v>
      </c>
      <c r="K88" s="28">
        <v>-405.42</v>
      </c>
      <c r="L88" s="28">
        <v>0</v>
      </c>
      <c r="M88" s="28">
        <v>0</v>
      </c>
      <c r="N88" s="28">
        <v>0</v>
      </c>
      <c r="O88" s="48">
        <v>0</v>
      </c>
      <c r="P88" s="29">
        <f t="shared" si="11"/>
        <v>1903593.6700000002</v>
      </c>
      <c r="Q88" s="44" t="s">
        <v>148</v>
      </c>
      <c r="R88" s="29">
        <v>1904945.09</v>
      </c>
      <c r="S88" s="26"/>
      <c r="AI88" s="3"/>
    </row>
    <row r="89" spans="2:35" ht="30" customHeight="1" x14ac:dyDescent="0.2">
      <c r="B89" s="49" t="s">
        <v>149</v>
      </c>
      <c r="C89" s="93" t="s">
        <v>150</v>
      </c>
      <c r="D89" s="94"/>
      <c r="E89" s="94"/>
      <c r="F89" s="95"/>
      <c r="G89" s="28">
        <f t="shared" ref="G89:O89" si="20">G90+G96</f>
        <v>1485281.4100000001</v>
      </c>
      <c r="H89" s="28">
        <f t="shared" si="20"/>
        <v>173834.03</v>
      </c>
      <c r="I89" s="28">
        <f t="shared" si="20"/>
        <v>5043.5600000000004</v>
      </c>
      <c r="J89" s="28">
        <f t="shared" si="20"/>
        <v>38331.42</v>
      </c>
      <c r="K89" s="28">
        <f t="shared" si="20"/>
        <v>8996.58</v>
      </c>
      <c r="L89" s="28">
        <f t="shared" si="20"/>
        <v>0</v>
      </c>
      <c r="M89" s="28">
        <f t="shared" si="20"/>
        <v>0</v>
      </c>
      <c r="N89" s="28">
        <f t="shared" si="20"/>
        <v>791.22</v>
      </c>
      <c r="O89" s="28">
        <f t="shared" si="20"/>
        <v>1133</v>
      </c>
      <c r="P89" s="29">
        <f t="shared" si="11"/>
        <v>1713411.2200000002</v>
      </c>
      <c r="Q89" s="46"/>
      <c r="R89" s="29">
        <f>R90+R96</f>
        <v>1713411.22</v>
      </c>
      <c r="S89" s="26"/>
      <c r="AI89" s="3"/>
    </row>
    <row r="90" spans="2:35" ht="30" customHeight="1" x14ac:dyDescent="0.2">
      <c r="B90" s="19" t="s">
        <v>49</v>
      </c>
      <c r="C90" s="84" t="s">
        <v>151</v>
      </c>
      <c r="D90" s="85"/>
      <c r="E90" s="85"/>
      <c r="F90" s="86"/>
      <c r="G90" s="20">
        <f t="shared" ref="G90:O90" si="21">SUM(G91:G95)</f>
        <v>751900.51</v>
      </c>
      <c r="H90" s="20">
        <f t="shared" si="21"/>
        <v>121337.52</v>
      </c>
      <c r="I90" s="20">
        <f t="shared" si="21"/>
        <v>0</v>
      </c>
      <c r="J90" s="20">
        <f t="shared" si="21"/>
        <v>0</v>
      </c>
      <c r="K90" s="20">
        <f t="shared" si="21"/>
        <v>0</v>
      </c>
      <c r="L90" s="20">
        <f t="shared" si="21"/>
        <v>0</v>
      </c>
      <c r="M90" s="20">
        <f t="shared" si="21"/>
        <v>0</v>
      </c>
      <c r="N90" s="20">
        <f t="shared" si="21"/>
        <v>0</v>
      </c>
      <c r="O90" s="20">
        <f t="shared" si="21"/>
        <v>0</v>
      </c>
      <c r="P90" s="22">
        <f t="shared" si="11"/>
        <v>873238.03</v>
      </c>
      <c r="Q90" s="44"/>
      <c r="R90" s="22">
        <f>SUM(R91:R95)</f>
        <v>873238.03</v>
      </c>
      <c r="S90" s="83"/>
      <c r="AI90" s="3"/>
    </row>
    <row r="91" spans="2:35" ht="12.75" customHeight="1" x14ac:dyDescent="0.2">
      <c r="B91" s="19" t="s">
        <v>106</v>
      </c>
      <c r="C91" s="80" t="s">
        <v>152</v>
      </c>
      <c r="D91" s="81"/>
      <c r="E91" s="81"/>
      <c r="F91" s="82"/>
      <c r="G91" s="20">
        <v>751900.51</v>
      </c>
      <c r="H91" s="20">
        <v>121337.52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1">
        <v>0</v>
      </c>
      <c r="P91" s="22">
        <f t="shared" si="11"/>
        <v>873238.03</v>
      </c>
      <c r="Q91" s="46"/>
      <c r="R91" s="22">
        <v>873238.03</v>
      </c>
      <c r="S91" s="83"/>
      <c r="AI91" s="3"/>
    </row>
    <row r="92" spans="2:35" ht="12.75" customHeight="1" x14ac:dyDescent="0.2">
      <c r="B92" s="19" t="s">
        <v>118</v>
      </c>
      <c r="C92" s="80" t="s">
        <v>153</v>
      </c>
      <c r="D92" s="81"/>
      <c r="E92" s="81"/>
      <c r="F92" s="82"/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1">
        <v>0</v>
      </c>
      <c r="P92" s="22">
        <f t="shared" si="11"/>
        <v>0</v>
      </c>
      <c r="Q92" s="46"/>
      <c r="R92" s="22">
        <v>0</v>
      </c>
      <c r="S92" s="26"/>
      <c r="AI92" s="3"/>
    </row>
    <row r="93" spans="2:35" ht="12.75" customHeight="1" x14ac:dyDescent="0.2">
      <c r="B93" s="19" t="s">
        <v>120</v>
      </c>
      <c r="C93" s="80" t="s">
        <v>154</v>
      </c>
      <c r="D93" s="81"/>
      <c r="E93" s="81"/>
      <c r="F93" s="82"/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1">
        <v>0</v>
      </c>
      <c r="P93" s="22">
        <f t="shared" si="11"/>
        <v>0</v>
      </c>
      <c r="Q93" s="46"/>
      <c r="R93" s="22">
        <v>0</v>
      </c>
      <c r="S93" s="26"/>
      <c r="AI93" s="3"/>
    </row>
    <row r="94" spans="2:35" ht="12.75" customHeight="1" x14ac:dyDescent="0.2">
      <c r="B94" s="19" t="s">
        <v>155</v>
      </c>
      <c r="C94" s="80" t="s">
        <v>156</v>
      </c>
      <c r="D94" s="81"/>
      <c r="E94" s="81"/>
      <c r="F94" s="82"/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1">
        <v>0</v>
      </c>
      <c r="P94" s="22">
        <f t="shared" si="11"/>
        <v>0</v>
      </c>
      <c r="Q94" s="44"/>
      <c r="R94" s="22">
        <v>0</v>
      </c>
      <c r="S94" s="26"/>
      <c r="AI94" s="3"/>
    </row>
    <row r="95" spans="2:35" ht="12.75" customHeight="1" x14ac:dyDescent="0.2">
      <c r="B95" s="19" t="s">
        <v>157</v>
      </c>
      <c r="C95" s="80" t="s">
        <v>158</v>
      </c>
      <c r="D95" s="81"/>
      <c r="E95" s="81"/>
      <c r="F95" s="82"/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1">
        <v>0</v>
      </c>
      <c r="P95" s="22">
        <f t="shared" si="11"/>
        <v>0</v>
      </c>
      <c r="Q95" s="50"/>
      <c r="R95" s="22">
        <v>0</v>
      </c>
      <c r="S95" s="26"/>
      <c r="AI95" s="3"/>
    </row>
    <row r="96" spans="2:35" ht="30" customHeight="1" x14ac:dyDescent="0.2">
      <c r="B96" s="19" t="s">
        <v>61</v>
      </c>
      <c r="C96" s="84" t="s">
        <v>159</v>
      </c>
      <c r="D96" s="85"/>
      <c r="E96" s="85"/>
      <c r="F96" s="86"/>
      <c r="G96" s="20">
        <f t="shared" ref="G96:O96" si="22">SUM(G97:G104)</f>
        <v>733380.9</v>
      </c>
      <c r="H96" s="20">
        <f t="shared" si="22"/>
        <v>52496.51</v>
      </c>
      <c r="I96" s="20">
        <f t="shared" si="22"/>
        <v>5043.5600000000004</v>
      </c>
      <c r="J96" s="20">
        <f t="shared" si="22"/>
        <v>38331.42</v>
      </c>
      <c r="K96" s="20">
        <f t="shared" si="22"/>
        <v>8996.58</v>
      </c>
      <c r="L96" s="20">
        <f t="shared" si="22"/>
        <v>0</v>
      </c>
      <c r="M96" s="20">
        <f t="shared" si="22"/>
        <v>0</v>
      </c>
      <c r="N96" s="20">
        <f t="shared" si="22"/>
        <v>791.22</v>
      </c>
      <c r="O96" s="21">
        <f t="shared" si="22"/>
        <v>1133</v>
      </c>
      <c r="P96" s="22">
        <f t="shared" si="11"/>
        <v>840173.19000000006</v>
      </c>
      <c r="Q96" s="44" t="s">
        <v>160</v>
      </c>
      <c r="R96" s="22">
        <f>SUM(R97:R104)</f>
        <v>840173.19</v>
      </c>
      <c r="S96" s="26"/>
      <c r="AI96" s="3"/>
    </row>
    <row r="97" spans="2:35" ht="12.75" customHeight="1" x14ac:dyDescent="0.2">
      <c r="B97" s="19" t="s">
        <v>123</v>
      </c>
      <c r="C97" s="80" t="s">
        <v>161</v>
      </c>
      <c r="D97" s="81"/>
      <c r="E97" s="81"/>
      <c r="F97" s="82"/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1">
        <v>0</v>
      </c>
      <c r="P97" s="22">
        <f t="shared" ref="P97:P105" si="23">SUM(G97:O97)</f>
        <v>0</v>
      </c>
      <c r="Q97" s="51"/>
      <c r="R97" s="22">
        <v>0</v>
      </c>
      <c r="S97" s="26"/>
      <c r="AI97" s="3"/>
    </row>
    <row r="98" spans="2:35" ht="12.75" customHeight="1" x14ac:dyDescent="0.2">
      <c r="B98" s="19" t="s">
        <v>125</v>
      </c>
      <c r="C98" s="80" t="s">
        <v>152</v>
      </c>
      <c r="D98" s="81"/>
      <c r="E98" s="81"/>
      <c r="F98" s="82"/>
      <c r="G98" s="20">
        <v>60000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1">
        <v>0</v>
      </c>
      <c r="P98" s="22">
        <f t="shared" si="23"/>
        <v>60000</v>
      </c>
      <c r="Q98" s="46"/>
      <c r="R98" s="22">
        <v>60000</v>
      </c>
      <c r="S98" s="26"/>
      <c r="AI98" s="3"/>
    </row>
    <row r="99" spans="2:35" ht="12.75" customHeight="1" x14ac:dyDescent="0.2">
      <c r="B99" s="19" t="s">
        <v>127</v>
      </c>
      <c r="C99" s="80" t="s">
        <v>153</v>
      </c>
      <c r="D99" s="81"/>
      <c r="E99" s="81"/>
      <c r="F99" s="82"/>
      <c r="G99" s="20">
        <v>583108.22</v>
      </c>
      <c r="H99" s="20">
        <v>39976.730000000003</v>
      </c>
      <c r="I99" s="20">
        <v>2309.3200000000002</v>
      </c>
      <c r="J99" s="20">
        <v>33502.36</v>
      </c>
      <c r="K99" s="20">
        <v>3822.5</v>
      </c>
      <c r="L99" s="20">
        <v>0</v>
      </c>
      <c r="M99" s="20">
        <v>0</v>
      </c>
      <c r="N99" s="20">
        <v>387.62</v>
      </c>
      <c r="O99" s="21">
        <v>0</v>
      </c>
      <c r="P99" s="22">
        <f t="shared" si="23"/>
        <v>663106.74999999988</v>
      </c>
      <c r="Q99" s="46"/>
      <c r="R99" s="22">
        <v>663106.75</v>
      </c>
      <c r="S99" s="26"/>
      <c r="AI99" s="3"/>
    </row>
    <row r="100" spans="2:35" ht="12.75" customHeight="1" x14ac:dyDescent="0.2">
      <c r="B100" s="19" t="s">
        <v>162</v>
      </c>
      <c r="C100" s="80" t="s">
        <v>154</v>
      </c>
      <c r="D100" s="81"/>
      <c r="E100" s="81"/>
      <c r="F100" s="82"/>
      <c r="G100" s="20">
        <v>67.17</v>
      </c>
      <c r="H100" s="20">
        <v>25.45</v>
      </c>
      <c r="I100" s="20">
        <v>1.53</v>
      </c>
      <c r="J100" s="20">
        <v>3.88</v>
      </c>
      <c r="K100" s="20">
        <v>1.62</v>
      </c>
      <c r="L100" s="20">
        <v>0</v>
      </c>
      <c r="M100" s="20">
        <v>0</v>
      </c>
      <c r="N100" s="20">
        <v>0.36</v>
      </c>
      <c r="O100" s="21">
        <v>0</v>
      </c>
      <c r="P100" s="22">
        <f t="shared" si="23"/>
        <v>100.01</v>
      </c>
      <c r="Q100" s="46"/>
      <c r="R100" s="22">
        <v>100.01</v>
      </c>
      <c r="S100" s="26"/>
      <c r="AI100" s="3"/>
    </row>
    <row r="101" spans="2:35" ht="15.75" customHeight="1" x14ac:dyDescent="0.25">
      <c r="B101" s="19" t="s">
        <v>163</v>
      </c>
      <c r="C101" s="80" t="s">
        <v>164</v>
      </c>
      <c r="D101" s="81"/>
      <c r="E101" s="81"/>
      <c r="F101" s="82"/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1">
        <v>1133</v>
      </c>
      <c r="P101" s="22">
        <f t="shared" si="23"/>
        <v>1133</v>
      </c>
      <c r="Q101" s="46"/>
      <c r="R101" s="22">
        <v>1133</v>
      </c>
      <c r="S101" s="40"/>
      <c r="AI101" s="3"/>
    </row>
    <row r="102" spans="2:35" ht="12.75" customHeight="1" x14ac:dyDescent="0.2">
      <c r="B102" s="19" t="s">
        <v>165</v>
      </c>
      <c r="C102" s="80" t="s">
        <v>166</v>
      </c>
      <c r="D102" s="81"/>
      <c r="E102" s="81"/>
      <c r="F102" s="82"/>
      <c r="G102" s="20">
        <v>59430.76</v>
      </c>
      <c r="H102" s="20">
        <v>10384.48</v>
      </c>
      <c r="I102" s="20">
        <v>2610.83</v>
      </c>
      <c r="J102" s="20">
        <v>3057.02</v>
      </c>
      <c r="K102" s="20">
        <v>4970.72</v>
      </c>
      <c r="L102" s="20">
        <v>0</v>
      </c>
      <c r="M102" s="20">
        <v>0</v>
      </c>
      <c r="N102" s="20">
        <v>382.78</v>
      </c>
      <c r="O102" s="21">
        <v>0</v>
      </c>
      <c r="P102" s="22">
        <f t="shared" si="23"/>
        <v>80836.590000000011</v>
      </c>
      <c r="Q102" s="46"/>
      <c r="R102" s="22">
        <v>80836.59</v>
      </c>
      <c r="AI102" s="3"/>
    </row>
    <row r="103" spans="2:35" ht="12.75" customHeight="1" x14ac:dyDescent="0.2">
      <c r="B103" s="19" t="s">
        <v>167</v>
      </c>
      <c r="C103" s="80" t="s">
        <v>168</v>
      </c>
      <c r="D103" s="81"/>
      <c r="E103" s="81"/>
      <c r="F103" s="82"/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1">
        <v>0</v>
      </c>
      <c r="P103" s="22">
        <f t="shared" si="23"/>
        <v>0</v>
      </c>
      <c r="Q103" s="44"/>
      <c r="R103" s="22">
        <v>0</v>
      </c>
      <c r="AI103" s="3"/>
    </row>
    <row r="104" spans="2:35" ht="30" customHeight="1" thickBot="1" x14ac:dyDescent="0.25">
      <c r="B104" s="52" t="s">
        <v>169</v>
      </c>
      <c r="C104" s="87" t="s">
        <v>170</v>
      </c>
      <c r="D104" s="88"/>
      <c r="E104" s="88"/>
      <c r="F104" s="89"/>
      <c r="G104" s="53">
        <v>30774.75</v>
      </c>
      <c r="H104" s="53">
        <v>2109.85</v>
      </c>
      <c r="I104" s="53">
        <v>121.88</v>
      </c>
      <c r="J104" s="53">
        <v>1768.16</v>
      </c>
      <c r="K104" s="53">
        <v>201.74</v>
      </c>
      <c r="L104" s="53">
        <v>0</v>
      </c>
      <c r="M104" s="53">
        <v>0</v>
      </c>
      <c r="N104" s="53">
        <v>20.46</v>
      </c>
      <c r="O104" s="54">
        <v>0</v>
      </c>
      <c r="P104" s="55">
        <f t="shared" si="23"/>
        <v>34996.839999999997</v>
      </c>
      <c r="Q104" s="56"/>
      <c r="R104" s="57">
        <v>34996.839999999997</v>
      </c>
      <c r="AI104" s="3"/>
    </row>
    <row r="105" spans="2:35" ht="30" customHeight="1" thickBot="1" x14ac:dyDescent="0.25">
      <c r="B105" s="58"/>
      <c r="C105" s="69" t="s">
        <v>171</v>
      </c>
      <c r="D105" s="70"/>
      <c r="E105" s="70"/>
      <c r="F105" s="71"/>
      <c r="G105" s="59">
        <f t="shared" ref="G105:O105" si="24">G81+G88+G89</f>
        <v>3879183.0218535671</v>
      </c>
      <c r="H105" s="59">
        <f t="shared" si="24"/>
        <v>2683869.410039918</v>
      </c>
      <c r="I105" s="59">
        <f t="shared" si="24"/>
        <v>14455.311122968877</v>
      </c>
      <c r="J105" s="59">
        <f t="shared" si="24"/>
        <v>51422.03959873657</v>
      </c>
      <c r="K105" s="59">
        <f t="shared" si="24"/>
        <v>81634.548830389336</v>
      </c>
      <c r="L105" s="59">
        <f t="shared" si="24"/>
        <v>0</v>
      </c>
      <c r="M105" s="59">
        <f t="shared" si="24"/>
        <v>0</v>
      </c>
      <c r="N105" s="59">
        <f t="shared" si="24"/>
        <v>6612.0479215995674</v>
      </c>
      <c r="O105" s="59">
        <f t="shared" si="24"/>
        <v>1133.1906328202278</v>
      </c>
      <c r="P105" s="37">
        <f t="shared" si="23"/>
        <v>6718309.5699999994</v>
      </c>
      <c r="Q105" s="60"/>
      <c r="R105" s="37">
        <f>R81+R88+R89</f>
        <v>6719660.9899999993</v>
      </c>
      <c r="AI105" s="3"/>
    </row>
    <row r="106" spans="2:35" ht="13.5" customHeight="1" thickBot="1" x14ac:dyDescent="0.25"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2"/>
      <c r="R106" s="61"/>
      <c r="AI106" s="3"/>
    </row>
    <row r="107" spans="2:35" ht="15.75" customHeight="1" thickBot="1" x14ac:dyDescent="0.25">
      <c r="B107" s="72" t="s">
        <v>172</v>
      </c>
      <c r="C107" s="73"/>
      <c r="D107" s="73"/>
      <c r="E107" s="73"/>
      <c r="F107" s="73"/>
      <c r="G107" s="63">
        <v>0</v>
      </c>
      <c r="H107" s="63">
        <v>0</v>
      </c>
      <c r="I107" s="63">
        <v>0</v>
      </c>
      <c r="J107" s="63">
        <v>0</v>
      </c>
      <c r="K107" s="63">
        <v>0</v>
      </c>
      <c r="L107" s="63">
        <v>0</v>
      </c>
      <c r="M107" s="63">
        <v>0</v>
      </c>
      <c r="N107" s="63">
        <v>0</v>
      </c>
      <c r="O107" s="64">
        <v>0</v>
      </c>
      <c r="P107" s="65">
        <v>0</v>
      </c>
      <c r="Q107" s="66" t="s">
        <v>173</v>
      </c>
      <c r="R107" s="67">
        <v>0</v>
      </c>
      <c r="AI107" s="3"/>
    </row>
    <row r="108" spans="2:35" ht="13.5" customHeight="1" thickBot="1" x14ac:dyDescent="0.25"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2"/>
      <c r="R108" s="61"/>
      <c r="AI108" s="3"/>
    </row>
    <row r="109" spans="2:35" ht="32.25" customHeight="1" thickBot="1" x14ac:dyDescent="0.25">
      <c r="B109" s="74" t="s">
        <v>174</v>
      </c>
      <c r="C109" s="70"/>
      <c r="D109" s="70"/>
      <c r="E109" s="70"/>
      <c r="F109" s="70"/>
      <c r="G109" s="63">
        <f t="shared" ref="G109:O109" si="25">G33+G107+G61-G88-G96</f>
        <v>2281202.4299999992</v>
      </c>
      <c r="H109" s="63">
        <f t="shared" si="25"/>
        <v>1896749.6500000001</v>
      </c>
      <c r="I109" s="63">
        <f t="shared" si="25"/>
        <v>10367.93</v>
      </c>
      <c r="J109" s="63">
        <f t="shared" si="25"/>
        <v>14420.550000000003</v>
      </c>
      <c r="K109" s="63">
        <f t="shared" si="25"/>
        <v>80464.17</v>
      </c>
      <c r="L109" s="63">
        <f t="shared" si="25"/>
        <v>0</v>
      </c>
      <c r="M109" s="63">
        <f t="shared" si="25"/>
        <v>0</v>
      </c>
      <c r="N109" s="63">
        <f t="shared" si="25"/>
        <v>6412.19</v>
      </c>
      <c r="O109" s="64">
        <f t="shared" si="25"/>
        <v>0.21000000000003638</v>
      </c>
      <c r="P109" s="37">
        <f>SUM(G109:O109)</f>
        <v>4289617.13</v>
      </c>
      <c r="Q109" s="66" t="s">
        <v>175</v>
      </c>
      <c r="R109" s="68">
        <f>R33+R107+R61-R88-R96</f>
        <v>3974542.7100000014</v>
      </c>
      <c r="AI109" s="3"/>
    </row>
    <row r="110" spans="2:35" ht="12.75" customHeight="1" x14ac:dyDescent="0.2">
      <c r="AI110" s="3"/>
    </row>
    <row r="111" spans="2:35" ht="12.75" customHeight="1" x14ac:dyDescent="0.2">
      <c r="B111" s="3" t="s">
        <v>176</v>
      </c>
      <c r="AI111" s="3"/>
    </row>
    <row r="112" spans="2:35" ht="12.75" customHeight="1" x14ac:dyDescent="0.2">
      <c r="AI112" s="3"/>
    </row>
    <row r="113" spans="2:35" ht="12.75" customHeight="1" x14ac:dyDescent="0.2">
      <c r="D113" s="62" t="s">
        <v>177</v>
      </c>
      <c r="G113" s="62" t="s">
        <v>177</v>
      </c>
      <c r="N113" s="62" t="s">
        <v>177</v>
      </c>
      <c r="O113" s="62"/>
      <c r="P113" s="62"/>
      <c r="AI113" s="3"/>
    </row>
    <row r="114" spans="2:35" ht="12.75" customHeight="1" x14ac:dyDescent="0.2">
      <c r="B114" s="3" t="s">
        <v>178</v>
      </c>
      <c r="D114" s="3" t="s">
        <v>9</v>
      </c>
      <c r="G114" s="3" t="s">
        <v>179</v>
      </c>
      <c r="N114" s="3" t="s">
        <v>180</v>
      </c>
      <c r="AI114" s="3"/>
    </row>
    <row r="115" spans="2:35" ht="12.75" customHeight="1" x14ac:dyDescent="0.2">
      <c r="AI115" s="3"/>
    </row>
  </sheetData>
  <mergeCells count="139">
    <mergeCell ref="C105:F105"/>
    <mergeCell ref="B10:D10"/>
    <mergeCell ref="E10:F10"/>
    <mergeCell ref="B20:F20"/>
    <mergeCell ref="F14:G14"/>
    <mergeCell ref="L9:M9"/>
    <mergeCell ref="J6:K6"/>
    <mergeCell ref="L6:M6"/>
    <mergeCell ref="G7:I7"/>
    <mergeCell ref="G9:I9"/>
    <mergeCell ref="B25:B31"/>
    <mergeCell ref="C25:F31"/>
    <mergeCell ref="G25:G31"/>
    <mergeCell ref="G10:I10"/>
    <mergeCell ref="B8:D8"/>
    <mergeCell ref="E8:F8"/>
    <mergeCell ref="G8:I8"/>
    <mergeCell ref="I25:I31"/>
    <mergeCell ref="J10:K10"/>
    <mergeCell ref="L10:M10"/>
    <mergeCell ref="B11:D11"/>
    <mergeCell ref="E11:F11"/>
    <mergeCell ref="G11:I11"/>
    <mergeCell ref="G5:I5"/>
    <mergeCell ref="B9:D9"/>
    <mergeCell ref="E9:F9"/>
    <mergeCell ref="J11:K11"/>
    <mergeCell ref="L11:M11"/>
    <mergeCell ref="B12:D12"/>
    <mergeCell ref="E12:F12"/>
    <mergeCell ref="G12:I12"/>
    <mergeCell ref="J12:K12"/>
    <mergeCell ref="L12:M12"/>
    <mergeCell ref="J5:K5"/>
    <mergeCell ref="L5:M5"/>
    <mergeCell ref="L8:M8"/>
    <mergeCell ref="J7:K7"/>
    <mergeCell ref="L7:M7"/>
    <mergeCell ref="B6:D6"/>
    <mergeCell ref="E6:F6"/>
    <mergeCell ref="G6:I6"/>
    <mergeCell ref="B5:D5"/>
    <mergeCell ref="E5:F5"/>
    <mergeCell ref="J8:K8"/>
    <mergeCell ref="B7:D7"/>
    <mergeCell ref="E7:F7"/>
    <mergeCell ref="J9:K9"/>
    <mergeCell ref="C38:F38"/>
    <mergeCell ref="C34:F34"/>
    <mergeCell ref="C32:F32"/>
    <mergeCell ref="N25:N31"/>
    <mergeCell ref="O25:O31"/>
    <mergeCell ref="P25:P31"/>
    <mergeCell ref="Q25:Q31"/>
    <mergeCell ref="R25:R31"/>
    <mergeCell ref="H25:H31"/>
    <mergeCell ref="J25:J31"/>
    <mergeCell ref="C33:F33"/>
    <mergeCell ref="C43:F43"/>
    <mergeCell ref="C39:F39"/>
    <mergeCell ref="C35:F35"/>
    <mergeCell ref="K25:K31"/>
    <mergeCell ref="L25:L31"/>
    <mergeCell ref="M25:M31"/>
    <mergeCell ref="C36:F36"/>
    <mergeCell ref="C37:F37"/>
    <mergeCell ref="C48:F48"/>
    <mergeCell ref="C44:F44"/>
    <mergeCell ref="C40:F40"/>
    <mergeCell ref="C41:F41"/>
    <mergeCell ref="C42:F42"/>
    <mergeCell ref="C53:F53"/>
    <mergeCell ref="C49:F49"/>
    <mergeCell ref="C45:F45"/>
    <mergeCell ref="C46:F46"/>
    <mergeCell ref="C47:F47"/>
    <mergeCell ref="C58:F58"/>
    <mergeCell ref="C54:F54"/>
    <mergeCell ref="C50:F50"/>
    <mergeCell ref="C51:F51"/>
    <mergeCell ref="C52:F52"/>
    <mergeCell ref="C63:F63"/>
    <mergeCell ref="C59:F59"/>
    <mergeCell ref="C55:F55"/>
    <mergeCell ref="C56:F56"/>
    <mergeCell ref="C57:F57"/>
    <mergeCell ref="C68:F68"/>
    <mergeCell ref="C64:F64"/>
    <mergeCell ref="C60:F60"/>
    <mergeCell ref="C61:F61"/>
    <mergeCell ref="C62:F62"/>
    <mergeCell ref="C74:F74"/>
    <mergeCell ref="C69:F69"/>
    <mergeCell ref="C65:F65"/>
    <mergeCell ref="C66:F66"/>
    <mergeCell ref="C67:F67"/>
    <mergeCell ref="C75:F75"/>
    <mergeCell ref="C70:F70"/>
    <mergeCell ref="C71:F71"/>
    <mergeCell ref="C72:F72"/>
    <mergeCell ref="C73:F73"/>
    <mergeCell ref="C80:F80"/>
    <mergeCell ref="C76:F76"/>
    <mergeCell ref="C77:F77"/>
    <mergeCell ref="C78:F78"/>
    <mergeCell ref="C79:F79"/>
    <mergeCell ref="C85:F85"/>
    <mergeCell ref="C81:F81"/>
    <mergeCell ref="C82:F82"/>
    <mergeCell ref="C88:F88"/>
    <mergeCell ref="C89:F89"/>
    <mergeCell ref="C93:F93"/>
    <mergeCell ref="C83:F83"/>
    <mergeCell ref="C84:F84"/>
    <mergeCell ref="C90:F90"/>
    <mergeCell ref="C86:F86"/>
    <mergeCell ref="C87:F87"/>
    <mergeCell ref="C103:F103"/>
    <mergeCell ref="C100:F100"/>
    <mergeCell ref="C94:F94"/>
    <mergeCell ref="C104:F104"/>
    <mergeCell ref="C96:F96"/>
    <mergeCell ref="C97:F97"/>
    <mergeCell ref="C98:F98"/>
    <mergeCell ref="C95:F95"/>
    <mergeCell ref="B107:F107"/>
    <mergeCell ref="B109:F109"/>
    <mergeCell ref="H14:M14"/>
    <mergeCell ref="F15:G15"/>
    <mergeCell ref="E18:G18"/>
    <mergeCell ref="F23:G23"/>
    <mergeCell ref="E17:G17"/>
    <mergeCell ref="B21:F21"/>
    <mergeCell ref="C101:F101"/>
    <mergeCell ref="S90:S91"/>
    <mergeCell ref="C91:F91"/>
    <mergeCell ref="C92:F92"/>
    <mergeCell ref="C99:F99"/>
    <mergeCell ref="C102:F102"/>
  </mergeCells>
  <hyperlinks>
    <hyperlink ref="J10" r:id="rId1" xr:uid="{00000000-0004-0000-0000-000000000000}"/>
  </hyperlinks>
  <pageMargins left="0.25" right="0.25" top="0.75" bottom="0.75" header="0.3" footer="0.3"/>
  <pageSetup paperSize="9" scale="60" orientation="landscape" useFirstPageNumber="1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PR2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Ramunė</dc:creator>
  <cp:lastModifiedBy>Ramunė</cp:lastModifiedBy>
  <cp:lastPrinted>2019-05-06T05:31:58Z</cp:lastPrinted>
  <dcterms:created xsi:type="dcterms:W3CDTF">2019-05-10T05:13:04Z</dcterms:created>
  <dcterms:modified xsi:type="dcterms:W3CDTF">2019-05-10T05:16:43Z</dcterms:modified>
</cp:coreProperties>
</file>